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Y:\staff-umbrella\MScBME\05-FormsProcedures-SOURCE\052-FormsProcedures-ISP-SOURCE\"/>
    </mc:Choice>
  </mc:AlternateContent>
  <xr:revisionPtr revIDLastSave="0" documentId="13_ncr:1_{2C56289E-0299-47FD-9E5A-6CCD5A14D91D}" xr6:coauthVersionLast="47" xr6:coauthVersionMax="47" xr10:uidLastSave="{00000000-0000-0000-0000-000000000000}"/>
  <workbookProtection workbookAlgorithmName="SHA-512" workbookHashValue="P1B4Bq8Mo66B5+4SlB2xhql8ow/2kQOv0zWryGooHiBf9P9wHdGxGoXu4NLhFfst7cAMHh4N9VuPVf6XEQ5U/w==" workbookSaltValue="ZUGAFHVKyJpW4UKFanxqJw==" workbookSpinCount="100000" lockStructure="1"/>
  <bookViews>
    <workbookView xWindow="28680" yWindow="1620" windowWidth="29040" windowHeight="16440" xr2:uid="{00000000-000D-0000-FFFF-FFFF00000000}"/>
  </bookViews>
  <sheets>
    <sheet name="Instructions" sheetId="3" r:id="rId1"/>
    <sheet name="Form" sheetId="1" r:id="rId2"/>
    <sheet name="Overview" sheetId="2" r:id="rId3"/>
  </sheets>
  <definedNames>
    <definedName name="Check">Overview!$A$4:$A$5</definedName>
    <definedName name="_xlnm.Print_Area" localSheetId="1">Form!$E$1:$BG$178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17" i="1" l="1"/>
  <c r="K117" i="1"/>
  <c r="AE55" i="1"/>
  <c r="K55" i="1"/>
  <c r="BO103" i="1"/>
  <c r="BN103" i="1"/>
  <c r="BM103" i="1"/>
  <c r="BL103" i="1"/>
  <c r="BJ103" i="1"/>
  <c r="BO102" i="1"/>
  <c r="BN102" i="1"/>
  <c r="BM102" i="1"/>
  <c r="BL102" i="1"/>
  <c r="BJ102" i="1"/>
  <c r="BO101" i="1"/>
  <c r="BN101" i="1"/>
  <c r="BM101" i="1"/>
  <c r="BL101" i="1"/>
  <c r="BJ101" i="1"/>
  <c r="BO100" i="1"/>
  <c r="BN100" i="1"/>
  <c r="BM100" i="1"/>
  <c r="BL100" i="1"/>
  <c r="BJ100" i="1"/>
  <c r="BO99" i="1"/>
  <c r="BN99" i="1"/>
  <c r="BM99" i="1"/>
  <c r="BL99" i="1"/>
  <c r="BJ99" i="1"/>
  <c r="BO98" i="1"/>
  <c r="BN98" i="1"/>
  <c r="BM98" i="1"/>
  <c r="BL98" i="1"/>
  <c r="BJ98" i="1"/>
  <c r="BO97" i="1"/>
  <c r="BN97" i="1"/>
  <c r="BM97" i="1"/>
  <c r="BL97" i="1"/>
  <c r="BJ97" i="1"/>
  <c r="BO96" i="1"/>
  <c r="BN96" i="1"/>
  <c r="BM96" i="1"/>
  <c r="BL96" i="1"/>
  <c r="BJ96" i="1"/>
  <c r="BO95" i="1"/>
  <c r="BN95" i="1"/>
  <c r="BM95" i="1"/>
  <c r="BL95" i="1"/>
  <c r="BJ95" i="1"/>
  <c r="BO94" i="1"/>
  <c r="BN94" i="1"/>
  <c r="BM94" i="1"/>
  <c r="BL94" i="1"/>
  <c r="BJ94" i="1"/>
  <c r="BO93" i="1"/>
  <c r="BN93" i="1"/>
  <c r="BM93" i="1"/>
  <c r="BL93" i="1"/>
  <c r="BJ93" i="1"/>
  <c r="BO92" i="1"/>
  <c r="BN92" i="1"/>
  <c r="BM92" i="1"/>
  <c r="BL92" i="1"/>
  <c r="BJ92" i="1"/>
  <c r="BO91" i="1"/>
  <c r="BN91" i="1"/>
  <c r="BM91" i="1"/>
  <c r="BL91" i="1"/>
  <c r="BJ91" i="1"/>
  <c r="BO90" i="1"/>
  <c r="BN90" i="1"/>
  <c r="BM90" i="1"/>
  <c r="BL90" i="1"/>
  <c r="BJ90" i="1"/>
  <c r="BO89" i="1"/>
  <c r="BN89" i="1"/>
  <c r="BM89" i="1"/>
  <c r="BL89" i="1"/>
  <c r="BJ89" i="1"/>
  <c r="BO88" i="1"/>
  <c r="BN88" i="1"/>
  <c r="BM88" i="1"/>
  <c r="BL88" i="1"/>
  <c r="BJ88" i="1"/>
  <c r="BO87" i="1"/>
  <c r="BN87" i="1"/>
  <c r="BM87" i="1"/>
  <c r="BL87" i="1"/>
  <c r="BJ87" i="1"/>
  <c r="BO86" i="1"/>
  <c r="BN86" i="1"/>
  <c r="BM86" i="1"/>
  <c r="BL86" i="1"/>
  <c r="BJ86" i="1"/>
  <c r="BO85" i="1"/>
  <c r="BN85" i="1"/>
  <c r="BM85" i="1"/>
  <c r="BL85" i="1"/>
  <c r="BJ85" i="1"/>
  <c r="BO84" i="1"/>
  <c r="BN84" i="1"/>
  <c r="BM84" i="1"/>
  <c r="BL84" i="1"/>
  <c r="BJ84" i="1"/>
  <c r="BO83" i="1"/>
  <c r="BN83" i="1"/>
  <c r="BM83" i="1"/>
  <c r="BL83" i="1"/>
  <c r="BJ83" i="1"/>
  <c r="BO82" i="1"/>
  <c r="BN82" i="1"/>
  <c r="BM82" i="1"/>
  <c r="BL82" i="1"/>
  <c r="BJ82" i="1"/>
  <c r="BO81" i="1"/>
  <c r="BN81" i="1"/>
  <c r="BM81" i="1"/>
  <c r="BL81" i="1"/>
  <c r="BJ81" i="1"/>
  <c r="BO80" i="1"/>
  <c r="BN80" i="1"/>
  <c r="BM80" i="1"/>
  <c r="BL80" i="1"/>
  <c r="BJ80" i="1"/>
  <c r="BO79" i="1"/>
  <c r="BN79" i="1"/>
  <c r="BM79" i="1"/>
  <c r="BL79" i="1"/>
  <c r="BJ79" i="1"/>
  <c r="BO78" i="1"/>
  <c r="BN78" i="1"/>
  <c r="BM78" i="1"/>
  <c r="BL78" i="1"/>
  <c r="BJ78" i="1"/>
  <c r="BO77" i="1"/>
  <c r="BN77" i="1"/>
  <c r="BM77" i="1"/>
  <c r="BL77" i="1"/>
  <c r="BJ77" i="1"/>
  <c r="BO76" i="1"/>
  <c r="BN76" i="1"/>
  <c r="BM76" i="1"/>
  <c r="BL76" i="1"/>
  <c r="BJ76" i="1"/>
  <c r="BO75" i="1"/>
  <c r="BN75" i="1"/>
  <c r="BM75" i="1"/>
  <c r="BL75" i="1"/>
  <c r="BJ75" i="1"/>
  <c r="BO74" i="1"/>
  <c r="BN74" i="1"/>
  <c r="BM74" i="1"/>
  <c r="BL74" i="1"/>
  <c r="BJ74" i="1"/>
  <c r="BO73" i="1"/>
  <c r="BN73" i="1"/>
  <c r="BM73" i="1"/>
  <c r="BL73" i="1"/>
  <c r="BJ73" i="1"/>
  <c r="BO72" i="1"/>
  <c r="BN72" i="1"/>
  <c r="BM72" i="1"/>
  <c r="BL72" i="1"/>
  <c r="BJ72" i="1"/>
  <c r="E110" i="1" l="1"/>
  <c r="BP110" i="1" s="1"/>
  <c r="BQ110" i="1"/>
  <c r="BQ111" i="1"/>
  <c r="BQ112" i="1"/>
  <c r="BQ113" i="1"/>
  <c r="BQ114" i="1"/>
  <c r="BQ115" i="1"/>
  <c r="BQ109" i="1"/>
  <c r="BP109" i="1"/>
  <c r="E113" i="1"/>
  <c r="BJ113" i="1" s="1"/>
  <c r="E125" i="1" s="1"/>
  <c r="E111" i="1"/>
  <c r="BJ111" i="1" s="1"/>
  <c r="BR111" i="1" s="1"/>
  <c r="E112" i="1"/>
  <c r="BJ112" i="1" s="1"/>
  <c r="E124" i="1" s="1"/>
  <c r="E114" i="1"/>
  <c r="BP114" i="1" s="1"/>
  <c r="E115" i="1"/>
  <c r="BP115" i="1" s="1"/>
  <c r="G67" i="1"/>
  <c r="G66" i="1"/>
  <c r="C4" i="3"/>
  <c r="D4" i="3" s="1"/>
  <c r="C1" i="3"/>
  <c r="D1" i="3" s="1"/>
  <c r="BN132" i="1"/>
  <c r="BM132" i="1"/>
  <c r="BK132" i="1"/>
  <c r="BL132" i="1"/>
  <c r="BJ39" i="1"/>
  <c r="BL39" i="1"/>
  <c r="BM39" i="1"/>
  <c r="BN39" i="1"/>
  <c r="BO39" i="1"/>
  <c r="BJ40" i="1"/>
  <c r="BL40" i="1"/>
  <c r="BM40" i="1"/>
  <c r="BN40" i="1"/>
  <c r="BO40" i="1"/>
  <c r="BJ41" i="1"/>
  <c r="BL41" i="1"/>
  <c r="BM41" i="1"/>
  <c r="BN41" i="1"/>
  <c r="BO41" i="1"/>
  <c r="BJ42" i="1"/>
  <c r="BL42" i="1"/>
  <c r="BM42" i="1"/>
  <c r="BN42" i="1"/>
  <c r="BO42" i="1"/>
  <c r="BJ43" i="1"/>
  <c r="BL43" i="1"/>
  <c r="BM43" i="1"/>
  <c r="BN43" i="1"/>
  <c r="BO43" i="1"/>
  <c r="BJ44" i="1"/>
  <c r="BL44" i="1"/>
  <c r="BM44" i="1"/>
  <c r="BN44" i="1"/>
  <c r="BO44" i="1"/>
  <c r="BJ45" i="1"/>
  <c r="BL45" i="1"/>
  <c r="BM45" i="1"/>
  <c r="BN45" i="1"/>
  <c r="BO45" i="1"/>
  <c r="BJ46" i="1"/>
  <c r="BL46" i="1"/>
  <c r="BM46" i="1"/>
  <c r="BN46" i="1"/>
  <c r="BO46" i="1"/>
  <c r="BJ47" i="1"/>
  <c r="BL47" i="1"/>
  <c r="BM47" i="1"/>
  <c r="BN47" i="1"/>
  <c r="BO47" i="1"/>
  <c r="BL37" i="1"/>
  <c r="BO38" i="1"/>
  <c r="BN38" i="1"/>
  <c r="BM38" i="1"/>
  <c r="BL38" i="1"/>
  <c r="BJ38" i="1"/>
  <c r="BO37" i="1"/>
  <c r="BN37" i="1"/>
  <c r="BM37" i="1"/>
  <c r="BJ37" i="1"/>
  <c r="BJ28" i="1"/>
  <c r="BL28" i="1"/>
  <c r="BM28" i="1"/>
  <c r="BN28" i="1"/>
  <c r="BO28" i="1"/>
  <c r="BJ29" i="1"/>
  <c r="BL29" i="1"/>
  <c r="BM29" i="1"/>
  <c r="BN29" i="1"/>
  <c r="BO29" i="1"/>
  <c r="BJ30" i="1"/>
  <c r="BL30" i="1"/>
  <c r="BM30" i="1"/>
  <c r="BN30" i="1"/>
  <c r="BO30" i="1"/>
  <c r="BJ31" i="1"/>
  <c r="BL31" i="1"/>
  <c r="BM31" i="1"/>
  <c r="BN31" i="1"/>
  <c r="BO31" i="1"/>
  <c r="BJ32" i="1"/>
  <c r="BL32" i="1"/>
  <c r="BM32" i="1"/>
  <c r="BN32" i="1"/>
  <c r="BO32" i="1"/>
  <c r="BO27" i="1"/>
  <c r="BN27" i="1"/>
  <c r="BM27" i="1"/>
  <c r="BL27" i="1"/>
  <c r="BJ27" i="1"/>
  <c r="BO26" i="1"/>
  <c r="BN26" i="1"/>
  <c r="BM26" i="1"/>
  <c r="BL26" i="1"/>
  <c r="BJ26" i="1"/>
  <c r="BJ21" i="1"/>
  <c r="BL21" i="1"/>
  <c r="BM21" i="1"/>
  <c r="BN21" i="1"/>
  <c r="BO21" i="1"/>
  <c r="BO20" i="1"/>
  <c r="BN20" i="1"/>
  <c r="BM20" i="1"/>
  <c r="BL20" i="1"/>
  <c r="BJ20" i="1"/>
  <c r="BK70" i="1" s="1"/>
  <c r="BO19" i="1"/>
  <c r="BN19" i="1"/>
  <c r="BM19" i="1"/>
  <c r="BL19" i="1"/>
  <c r="BJ19" i="1"/>
  <c r="BJ14" i="1"/>
  <c r="BL14" i="1"/>
  <c r="BM14" i="1"/>
  <c r="BN14" i="1"/>
  <c r="BO14" i="1"/>
  <c r="BO13" i="1"/>
  <c r="BN13" i="1"/>
  <c r="BM13" i="1"/>
  <c r="BL13" i="1"/>
  <c r="BJ13" i="1"/>
  <c r="BO12" i="1"/>
  <c r="BN12" i="1"/>
  <c r="BM12" i="1"/>
  <c r="BL12" i="1"/>
  <c r="BJ12" i="1"/>
  <c r="W160" i="1"/>
  <c r="BL111" i="1"/>
  <c r="BM111" i="1"/>
  <c r="BN111" i="1"/>
  <c r="BO111" i="1"/>
  <c r="BL112" i="1"/>
  <c r="BM112" i="1"/>
  <c r="BN112" i="1"/>
  <c r="BO112" i="1"/>
  <c r="BL113" i="1"/>
  <c r="BM113" i="1"/>
  <c r="BN113" i="1"/>
  <c r="BO113" i="1"/>
  <c r="BL114" i="1"/>
  <c r="BM114" i="1"/>
  <c r="BN114" i="1"/>
  <c r="BO114" i="1"/>
  <c r="BL115" i="1"/>
  <c r="BM115" i="1"/>
  <c r="BN115" i="1"/>
  <c r="BO115" i="1"/>
  <c r="BO110" i="1"/>
  <c r="BN110" i="1"/>
  <c r="BM110" i="1"/>
  <c r="BL110" i="1"/>
  <c r="BO109" i="1"/>
  <c r="BN109" i="1"/>
  <c r="BM109" i="1"/>
  <c r="BL109" i="1"/>
  <c r="BJ109" i="1"/>
  <c r="E121" i="1" s="1"/>
  <c r="BJ104" i="1"/>
  <c r="BL104" i="1"/>
  <c r="BM104" i="1"/>
  <c r="BN104" i="1"/>
  <c r="BO104" i="1"/>
  <c r="BJ66" i="1"/>
  <c r="BJ67" i="1"/>
  <c r="BJ65" i="1"/>
  <c r="BJ60" i="1"/>
  <c r="BJ59" i="1"/>
  <c r="BK71" i="1" l="1"/>
  <c r="BJ17" i="1"/>
  <c r="B5" i="3"/>
  <c r="BJ115" i="1"/>
  <c r="E127" i="1" s="1"/>
  <c r="BJ114" i="1"/>
  <c r="E126" i="1" s="1"/>
  <c r="BA68" i="1"/>
  <c r="BA15" i="1"/>
  <c r="BA33" i="1"/>
  <c r="BP113" i="1"/>
  <c r="BP112" i="1"/>
  <c r="BP111" i="1"/>
  <c r="BJ132" i="1"/>
  <c r="BR113" i="1"/>
  <c r="BA61" i="1"/>
  <c r="BR112" i="1"/>
  <c r="BR109" i="1"/>
  <c r="BA105" i="1"/>
  <c r="BA22" i="1"/>
  <c r="BA48" i="1"/>
  <c r="BJ35" i="1" s="1"/>
  <c r="E123" i="1"/>
  <c r="BJ63" i="1"/>
  <c r="BJ133" i="1" l="1"/>
  <c r="BR114" i="1"/>
  <c r="BR115" i="1"/>
  <c r="BO67" i="1"/>
  <c r="BN67" i="1"/>
  <c r="BM67" i="1"/>
  <c r="BL67" i="1"/>
  <c r="BO66" i="1"/>
  <c r="BN66" i="1"/>
  <c r="BM66" i="1"/>
  <c r="BL66" i="1"/>
  <c r="BO65" i="1"/>
  <c r="BN65" i="1"/>
  <c r="BM65" i="1"/>
  <c r="BL65" i="1"/>
  <c r="BL60" i="1"/>
  <c r="BO59" i="1"/>
  <c r="BN59" i="1"/>
  <c r="BM59" i="1"/>
  <c r="BL59" i="1"/>
  <c r="C3" i="3" l="1"/>
  <c r="D3" i="3" s="1"/>
  <c r="Z147" i="1" s="1"/>
  <c r="C2" i="3"/>
  <c r="D2" i="3" s="1"/>
  <c r="BJ110" i="1" l="1"/>
  <c r="BR110" i="1" s="1"/>
  <c r="BL135" i="1" s="1"/>
  <c r="BK135" i="1" l="1"/>
  <c r="BA116" i="1"/>
  <c r="L133" i="1"/>
  <c r="E122" i="1"/>
  <c r="U134" i="1"/>
  <c r="R134" i="1"/>
  <c r="O134" i="1"/>
  <c r="L134" i="1"/>
  <c r="O133" i="1"/>
  <c r="U133" i="1"/>
  <c r="R133" i="1"/>
  <c r="E4" i="2" a="1"/>
  <c r="H4" i="2" a="1"/>
  <c r="A4" i="2" a="1"/>
  <c r="B4" i="2" a="1"/>
  <c r="G4" i="2" a="1"/>
  <c r="F4" i="2" a="1"/>
  <c r="D4" i="2" a="1"/>
  <c r="C4" i="2" a="1"/>
  <c r="BJ135" i="1" l="1"/>
  <c r="D4" i="2"/>
  <c r="H4" i="2"/>
  <c r="C4" i="2"/>
  <c r="G4" i="2"/>
  <c r="B4" i="2"/>
  <c r="F4" i="2"/>
  <c r="A4" i="2"/>
  <c r="E4" i="2"/>
  <c r="X133" i="1"/>
  <c r="X134" i="1"/>
  <c r="X135" i="1" l="1"/>
  <c r="BJ13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<sst xmlns="http://schemas.openxmlformats.org/spreadsheetml/2006/main" count="461" uniqueCount="199">
  <si>
    <t xml:space="preserve">Step 1: </t>
  </si>
  <si>
    <t>Fill in the form in the sheet called "Form".</t>
  </si>
  <si>
    <t xml:space="preserve">Step 2: </t>
  </si>
  <si>
    <t>While on the "Form" sheet: save/print as PDF.</t>
  </si>
  <si>
    <t xml:space="preserve">Setp 3: </t>
  </si>
  <si>
    <r>
      <t xml:space="preserve">Save the PDF with the following format: </t>
    </r>
    <r>
      <rPr>
        <i/>
        <sz val="14"/>
        <color theme="1"/>
        <rFont val="Calibri"/>
        <family val="2"/>
        <scheme val="minor"/>
      </rPr>
      <t>Form 2-BME-MP LastName-FirstName-StudentNumber</t>
    </r>
  </si>
  <si>
    <t>Use the generated name from below, once you've filled in the form:</t>
  </si>
  <si>
    <t xml:space="preserve">Step 4: </t>
  </si>
  <si>
    <t xml:space="preserve">Sign the form digitally yourself and then e-mail to the track coordinator for review: </t>
  </si>
  <si>
    <t>TrackMP-BME-ME@tudelft.nl</t>
  </si>
  <si>
    <t xml:space="preserve">Step 5: </t>
  </si>
  <si>
    <t>Once signed by the track coordinator, send to:</t>
  </si>
  <si>
    <t>SPA-ME@tudelft.nl</t>
  </si>
  <si>
    <t>with a (CC) copy to:</t>
  </si>
  <si>
    <t>coordinator-BME-ME@tudelft.nl</t>
  </si>
  <si>
    <t>View courses in the study guide here.</t>
  </si>
  <si>
    <t>Form 2</t>
  </si>
  <si>
    <t>Individual Study Programme 2024-2025</t>
  </si>
  <si>
    <t>Page 1 of 3</t>
  </si>
  <si>
    <t>"1" in every row with an obligatory course ↓</t>
  </si>
  <si>
    <t>Turns to TRUE if course is selected ↓</t>
  </si>
  <si>
    <t>"1" in every row which has a course ↓</t>
  </si>
  <si>
    <t>MSc Biomedical Engineering</t>
  </si>
  <si>
    <t>Track III: Medical Physics (MP)</t>
  </si>
  <si>
    <r>
      <t xml:space="preserve">Enter personal info </t>
    </r>
    <r>
      <rPr>
        <b/>
        <sz val="9"/>
        <color rgb="FF00B0F0"/>
        <rFont val="Calibri"/>
        <family val="2"/>
      </rPr>
      <t>→</t>
    </r>
  </si>
  <si>
    <t xml:space="preserve">First &amp; last name: </t>
  </si>
  <si>
    <t xml:space="preserve">Prior education: </t>
  </si>
  <si>
    <t xml:space="preserve">Student number: </t>
  </si>
  <si>
    <t xml:space="preserve">University e-mail: </t>
  </si>
  <si>
    <t>Breakdown of EC per quarter based on total EC for course and contact hours ratio between quarters ↓</t>
  </si>
  <si>
    <r>
      <rPr>
        <sz val="8"/>
        <color rgb="FF000000"/>
        <rFont val="Calibri"/>
        <family val="2"/>
      </rPr>
      <t xml:space="preserve">Abbreviations used: </t>
    </r>
    <r>
      <rPr>
        <b/>
        <sz val="8"/>
        <color rgb="FF000000"/>
        <rFont val="Calibri"/>
        <family val="2"/>
      </rPr>
      <t>EC</t>
    </r>
    <r>
      <rPr>
        <sz val="8"/>
        <color rgb="FF000000"/>
        <rFont val="Calibri"/>
        <family val="2"/>
      </rPr>
      <t xml:space="preserve"> = </t>
    </r>
    <r>
      <rPr>
        <b/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uropean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redits (ECTS), </t>
    </r>
    <r>
      <rPr>
        <b/>
        <sz val="8"/>
        <color rgb="FF000000"/>
        <rFont val="Calibri"/>
        <family val="2"/>
      </rPr>
      <t>Q</t>
    </r>
    <r>
      <rPr>
        <sz val="8"/>
        <color rgb="FF000000"/>
        <rFont val="Calibri"/>
        <family val="2"/>
      </rPr>
      <t xml:space="preserve"> = Lecture hours per week per quarter (Q1/Q2/Q3/Q4), </t>
    </r>
    <r>
      <rPr>
        <b/>
        <sz val="8"/>
        <color rgb="FF000000"/>
        <rFont val="Calibri"/>
        <family val="2"/>
      </rPr>
      <t>x</t>
    </r>
    <r>
      <rPr>
        <sz val="8"/>
        <color rgb="FF000000"/>
        <rFont val="Calibri"/>
        <family val="2"/>
      </rPr>
      <t xml:space="preserve"> = hours may vary or are flexible</t>
    </r>
  </si>
  <si>
    <t>YEAR 1</t>
  </si>
  <si>
    <t>BME PROGRAMME-OBLIGATORY COURSES</t>
  </si>
  <si>
    <t>Q1</t>
  </si>
  <si>
    <t>Q2</t>
  </si>
  <si>
    <t>Q3</t>
  </si>
  <si>
    <t>Q4</t>
  </si>
  <si>
    <t>y/n</t>
  </si>
  <si>
    <t>Year</t>
  </si>
  <si>
    <t>Course code</t>
  </si>
  <si>
    <t>Course name</t>
  </si>
  <si>
    <t>EC</t>
  </si>
  <si>
    <t>Q</t>
  </si>
  <si>
    <t>y</t>
  </si>
  <si>
    <t>BM41141</t>
  </si>
  <si>
    <t>Fundamentals of Biomedical Engineering</t>
  </si>
  <si>
    <t>-</t>
  </si>
  <si>
    <t>BM51007</t>
  </si>
  <si>
    <t>Professional Development Journey</t>
  </si>
  <si>
    <t>x</t>
  </si>
  <si>
    <t>WM1402TU</t>
  </si>
  <si>
    <t>Ethics of Healthcare Technologies</t>
  </si>
  <si>
    <t xml:space="preserve">Subtotal: </t>
  </si>
  <si>
    <t>BME PROGRAMME-OBLIGATORY ELECTIVES</t>
  </si>
  <si>
    <t xml:space="preserve"> (choose 1 based on background*)</t>
  </si>
  <si>
    <r>
      <t xml:space="preserve">Enter 'y' to choose course </t>
    </r>
    <r>
      <rPr>
        <b/>
        <sz val="9"/>
        <color rgb="FF00B0F0"/>
        <rFont val="Calibri"/>
        <family val="2"/>
      </rPr>
      <t>→</t>
    </r>
  </si>
  <si>
    <t>BM41055</t>
  </si>
  <si>
    <r>
      <t xml:space="preserve">Anatomy and Physiology </t>
    </r>
    <r>
      <rPr>
        <i/>
        <sz val="8"/>
        <color theme="1"/>
        <rFont val="Calibri"/>
        <family val="2"/>
        <scheme val="minor"/>
      </rPr>
      <t>(only for students with technical background)</t>
    </r>
  </si>
  <si>
    <t>ME41096</t>
  </si>
  <si>
    <r>
      <t xml:space="preserve">Bio-inspired Design </t>
    </r>
    <r>
      <rPr>
        <i/>
        <sz val="8"/>
        <color theme="1"/>
        <rFont val="Calibri"/>
        <family val="2"/>
        <scheme val="minor"/>
      </rPr>
      <t>(only for students with (bio)medical background)</t>
    </r>
  </si>
  <si>
    <t>MP TRACK-OBLIGATORY COURSES</t>
  </si>
  <si>
    <t>AP3132</t>
  </si>
  <si>
    <t>Advanced Digital Image Processing</t>
  </si>
  <si>
    <t>AP3232</t>
  </si>
  <si>
    <t>Medical Imaging Signals and Systems</t>
  </si>
  <si>
    <t>AP3371</t>
  </si>
  <si>
    <t>Radiological Health Physics</t>
  </si>
  <si>
    <t>AP3582</t>
  </si>
  <si>
    <t>Medical Physics of Photon and Proton Therapy</t>
  </si>
  <si>
    <t>The third sheet called "Overview" contains a compact list of the courses you've chosen so far. (Excel 2019 and later only)</t>
  </si>
  <si>
    <t>MP TRACK-OBLIGATORY ELECTIVES</t>
  </si>
  <si>
    <t>(choose at least 10 ECTS)</t>
  </si>
  <si>
    <t>AP3531</t>
  </si>
  <si>
    <t>Acoustical Imaging</t>
  </si>
  <si>
    <t>CH3764</t>
  </si>
  <si>
    <t>Nuclear Medicine</t>
  </si>
  <si>
    <t>DSAIT4005</t>
  </si>
  <si>
    <t>Machine and Deep Learning</t>
  </si>
  <si>
    <t>DSAIT4080</t>
  </si>
  <si>
    <t>3D Visualization</t>
  </si>
  <si>
    <t>NB4020</t>
  </si>
  <si>
    <t>High-resolution Imaging</t>
  </si>
  <si>
    <t xml:space="preserve">* </t>
  </si>
  <si>
    <t xml:space="preserve"> If you have a technical background, you must choose Anatomy and Physiology.</t>
  </si>
  <si>
    <t xml:space="preserve"> If you have a medical or bio-medical background, you must choose Bio-Inspired Design.</t>
  </si>
  <si>
    <t xml:space="preserve">Student name: </t>
  </si>
  <si>
    <t>Page 2 of 3</t>
  </si>
  <si>
    <t>YEAR 2</t>
  </si>
  <si>
    <t>OBLIGATORY GRADUATION PROGRAMME</t>
  </si>
  <si>
    <t>↓ put a "1" in every row which has a course</t>
  </si>
  <si>
    <t>BM51010</t>
  </si>
  <si>
    <t>BME Literature Research</t>
  </si>
  <si>
    <t>BM51035</t>
  </si>
  <si>
    <t>BME MSc-Thesis</t>
  </si>
  <si>
    <t>OBLIGATORY ELECTIVES</t>
  </si>
  <si>
    <t>(choose 1)</t>
  </si>
  <si>
    <t>Free electives (choose 15 EC more in courses)</t>
  </si>
  <si>
    <t>BM51015</t>
  </si>
  <si>
    <t>BME Internship</t>
  </si>
  <si>
    <t>IFM4040</t>
  </si>
  <si>
    <t>Joint Interdisciplinary Project</t>
  </si>
  <si>
    <t>Recommended free electives</t>
  </si>
  <si>
    <t>Bio-inspired check</t>
  </si>
  <si>
    <t>Anatomy and Physiology check</t>
  </si>
  <si>
    <t>Select "year" = 2 if you take electives in year 2.</t>
  </si>
  <si>
    <t>Recommendations for tracks may of course be useful for other tracks too!</t>
  </si>
  <si>
    <t>Recommended for Track I -- Neuromusculoskeletal Biomechanics (NMB)</t>
  </si>
  <si>
    <t xml:space="preserve"> </t>
  </si>
  <si>
    <t>AE4180</t>
  </si>
  <si>
    <t>Flow Measurement Techniques</t>
  </si>
  <si>
    <t>ET4252  </t>
  </si>
  <si>
    <t>Analog Integrated Circuit Design</t>
  </si>
  <si>
    <t>ME46050</t>
  </si>
  <si>
    <t>Advanced Finite Element Methods</t>
  </si>
  <si>
    <t>ME46060</t>
  </si>
  <si>
    <t>Engineering Optimisation: Concepts and Applications</t>
  </si>
  <si>
    <t>SC42025</t>
  </si>
  <si>
    <t>Filtering &amp; Identification</t>
  </si>
  <si>
    <t>VU HMS</t>
  </si>
  <si>
    <t>Electromyography</t>
  </si>
  <si>
    <t>Advanced 3D Kinematics</t>
  </si>
  <si>
    <t>Recommended for Track II -- Medical Devices (MD)</t>
  </si>
  <si>
    <t>AE4ASM514TU</t>
  </si>
  <si>
    <t>Continuum Mechanics</t>
  </si>
  <si>
    <t>BM41070</t>
  </si>
  <si>
    <t>Medical Device Prototyping</t>
  </si>
  <si>
    <t>ET4260</t>
  </si>
  <si>
    <t>Microsystem Integration</t>
  </si>
  <si>
    <t>ET4289</t>
  </si>
  <si>
    <t>Integrated Circuits and MEMS Technology</t>
  </si>
  <si>
    <t>EE4C03</t>
  </si>
  <si>
    <t>Statistical Digital Signal Processing and Modelling</t>
  </si>
  <si>
    <t>Recommended for Track III -- Medical Physics (MP)</t>
  </si>
  <si>
    <t>Please e-mail your track-coordinator for suggestions</t>
  </si>
  <si>
    <t>Recommended for the entire BME programme</t>
  </si>
  <si>
    <r>
      <t xml:space="preserve">Anatomy and Physiology </t>
    </r>
    <r>
      <rPr>
        <i/>
        <sz val="8"/>
        <color theme="1"/>
        <rFont val="Calibri"/>
        <family val="2"/>
        <scheme val="minor"/>
      </rPr>
      <t>(only if not chosen as obligatory elective)</t>
    </r>
  </si>
  <si>
    <t>EPA112A</t>
  </si>
  <si>
    <r>
      <t xml:space="preserve">Programming for Data Science </t>
    </r>
    <r>
      <rPr>
        <i/>
        <sz val="8"/>
        <color theme="1"/>
        <rFont val="Calibri"/>
        <family val="2"/>
        <scheme val="minor"/>
      </rPr>
      <t>(Python)</t>
    </r>
  </si>
  <si>
    <r>
      <t xml:space="preserve">Bio-inspired Design </t>
    </r>
    <r>
      <rPr>
        <i/>
        <sz val="8"/>
        <color theme="1"/>
        <rFont val="Calibri"/>
        <family val="2"/>
        <scheme val="minor"/>
      </rPr>
      <t>(only if not chosen as obligatory elective)</t>
    </r>
  </si>
  <si>
    <t>ME41125</t>
  </si>
  <si>
    <t>Introduction to Engineering Research</t>
  </si>
  <si>
    <t>ME46085</t>
  </si>
  <si>
    <t>Mechatronic System Design</t>
  </si>
  <si>
    <t>IDEM2222</t>
  </si>
  <si>
    <r>
      <t xml:space="preserve">Life Cycle Assessment Methods </t>
    </r>
    <r>
      <rPr>
        <i/>
        <sz val="8"/>
        <color theme="1"/>
        <rFont val="Calibri"/>
        <family val="2"/>
        <scheme val="minor"/>
      </rPr>
      <t>(sustainability)</t>
    </r>
  </si>
  <si>
    <t>IFEEMCS520100</t>
  </si>
  <si>
    <r>
      <t xml:space="preserve">Fundamentals of Artificial Intelligence Programme </t>
    </r>
    <r>
      <rPr>
        <i/>
        <sz val="8"/>
        <color theme="1"/>
        <rFont val="Calibri"/>
        <family val="2"/>
        <scheme val="minor"/>
      </rPr>
      <t>(limited capacity)</t>
    </r>
  </si>
  <si>
    <t>RO47015</t>
  </si>
  <si>
    <t>Applied Experimental Methods: Human Factors</t>
  </si>
  <si>
    <t>TPM0394</t>
  </si>
  <si>
    <t>Statistical Methods for Causal Inference and Prediction</t>
  </si>
  <si>
    <t>TPM412A</t>
  </si>
  <si>
    <r>
      <t>Idea to Start-up Health &amp; Life Sciences</t>
    </r>
    <r>
      <rPr>
        <i/>
        <sz val="8"/>
        <color theme="1"/>
        <rFont val="Calibri"/>
        <family val="2"/>
        <scheme val="minor"/>
      </rPr>
      <t xml:space="preserve"> (starts twice a year: in Q1 and in Q3)</t>
    </r>
  </si>
  <si>
    <t>TW3720TU</t>
  </si>
  <si>
    <t>Object Oriented Scientific Programming C++</t>
  </si>
  <si>
    <t>Other free electives</t>
  </si>
  <si>
    <t>(fill in yourself)</t>
  </si>
  <si>
    <t>Chosen</t>
  </si>
  <si>
    <t>Name &amp; EC</t>
  </si>
  <si>
    <t>Quarter</t>
  </si>
  <si>
    <t>All good?</t>
  </si>
  <si>
    <t>ET4399</t>
  </si>
  <si>
    <t>Extra Project</t>
  </si>
  <si>
    <t>If applicable, motivate your choice for free electives</t>
  </si>
  <si>
    <t>Motivation</t>
  </si>
  <si>
    <t>It is recommended to do appr. 15 EC per quarter.</t>
  </si>
  <si>
    <r>
      <t xml:space="preserve">Check your study load here </t>
    </r>
    <r>
      <rPr>
        <b/>
        <sz val="9"/>
        <color rgb="FF00B0F0"/>
        <rFont val="Calibri"/>
        <family val="2"/>
      </rPr>
      <t>→</t>
    </r>
  </si>
  <si>
    <t>Study load overview (EC per quarter)</t>
  </si>
  <si>
    <t>Form checklist</t>
  </si>
  <si>
    <t>Year total</t>
  </si>
  <si>
    <t>Personal information</t>
  </si>
  <si>
    <t>Year 1</t>
  </si>
  <si>
    <t>Obligatory course requirements</t>
  </si>
  <si>
    <t>Checks: BME-Obl, MD-Obl,Year2-Obl,Bio-inspired</t>
  </si>
  <si>
    <t>Orange indicates busy quarters (&gt;15 EC). Quarters with more than 15 EC are not wrong, but you should take it into account when planning.</t>
  </si>
  <si>
    <t>Year 2</t>
  </si>
  <si>
    <t>Total programme has at least 120 EC</t>
  </si>
  <si>
    <t>Programme total:</t>
  </si>
  <si>
    <t>Free electives complete &amp; motivated</t>
  </si>
  <si>
    <t>Name, EC, Q</t>
  </si>
  <si>
    <t>↑</t>
  </si>
  <si>
    <t>Check if your form is complete and valid!</t>
  </si>
  <si>
    <t>Comments on your programme</t>
  </si>
  <si>
    <t>Next steps:</t>
  </si>
  <si>
    <t xml:space="preserve">- Save this sheet as PDF with name: </t>
  </si>
  <si>
    <r>
      <t xml:space="preserve">- Check the form one last time and </t>
    </r>
    <r>
      <rPr>
        <b/>
        <sz val="11"/>
        <color theme="1"/>
        <rFont val="Calibri"/>
        <family val="2"/>
        <scheme val="minor"/>
      </rPr>
      <t>digitally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sign the PDF form</t>
    </r>
    <r>
      <rPr>
        <sz val="11"/>
        <color theme="1"/>
        <rFont val="Calibri"/>
        <family val="2"/>
        <scheme val="minor"/>
      </rPr>
      <t>.</t>
    </r>
  </si>
  <si>
    <r>
      <t xml:space="preserve">- Let your form be signed digitally by your </t>
    </r>
    <r>
      <rPr>
        <b/>
        <sz val="11"/>
        <color theme="1"/>
        <rFont val="Calibri"/>
        <family val="2"/>
        <scheme val="minor"/>
      </rPr>
      <t>track coordinator:</t>
    </r>
    <r>
      <rPr>
        <sz val="11"/>
        <color theme="1"/>
        <rFont val="Calibri"/>
        <family val="2"/>
        <scheme val="minor"/>
      </rPr>
      <t xml:space="preserve"> </t>
    </r>
  </si>
  <si>
    <t>- Once signed by the track coordinator, send to:</t>
  </si>
  <si>
    <t>- with a (CC) copy to:</t>
  </si>
  <si>
    <t>Name of track coordinator:</t>
  </si>
  <si>
    <t>Date:</t>
  </si>
  <si>
    <t>Dr. Frans Vos</t>
  </si>
  <si>
    <t>Signature track coordinator:</t>
  </si>
  <si>
    <t>Signature student:</t>
  </si>
  <si>
    <t>Signature examination board:</t>
  </si>
  <si>
    <t>End of form</t>
  </si>
  <si>
    <r>
      <t xml:space="preserve">Chosen courses </t>
    </r>
    <r>
      <rPr>
        <sz val="10"/>
        <color theme="1"/>
        <rFont val="Calibri"/>
        <family val="2"/>
        <scheme val="minor"/>
      </rPr>
      <t>(only works for Excel 2019 or later)</t>
    </r>
  </si>
  <si>
    <t>View courses in the study guide here!</t>
  </si>
  <si>
    <t>Avg. EC per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</si>
</sst>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9"/>
      <name val="Calibri"/>
      <family val="2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11"/>
      <color theme="1"/>
      <name val="Calibri"/>
      <family val="2"/>
    </font>
    <font>
      <sz val="9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theme="0"/>
      <name val="Calibri"/>
      <family val="2"/>
    </font>
    <font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4"/>
      <color theme="5" tint="-0.249977111117893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color rgb="FF00B0F0"/>
      <name val="Calibri"/>
      <family val="2"/>
    </font>
    <font>
      <sz val="11"/>
      <color rgb="FF00B0F0"/>
      <name val="Calibri"/>
      <family val="2"/>
      <scheme val="minor"/>
    </font>
    <font>
      <sz val="9"/>
      <color rgb="FF00B0F0"/>
      <name val="Calibri"/>
      <family val="2"/>
      <scheme val="minor"/>
    </font>
    <font>
      <sz val="8"/>
      <color rgb="FF00B0F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8"/>
      <color rgb="FF000000"/>
      <name val="Calibri"/>
      <family val="2"/>
    </font>
    <font>
      <b/>
      <sz val="8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5B5B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89">
    <border>
      <left/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theme="0" tint="-0.1499679555650502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0" tint="-0.14996795556505021"/>
      </right>
      <top style="thin">
        <color theme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1"/>
      </right>
      <top style="thin">
        <color theme="1"/>
      </top>
      <bottom style="thin">
        <color theme="0" tint="-0.14996795556505021"/>
      </bottom>
      <diagonal/>
    </border>
    <border>
      <left style="thin">
        <color theme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 style="thin">
        <color theme="0" tint="-0.14996795556505021"/>
      </right>
      <top style="thin">
        <color theme="0" tint="-0.14996795556505021"/>
      </top>
      <bottom style="thin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/>
      </bottom>
      <diagonal/>
    </border>
    <border>
      <left style="thin">
        <color theme="0" tint="-0.14996795556505021"/>
      </left>
      <right style="thin">
        <color theme="1"/>
      </right>
      <top style="thin">
        <color theme="0" tint="-0.14996795556505021"/>
      </top>
      <bottom style="thin">
        <color theme="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1"/>
      </bottom>
      <diagonal/>
    </border>
    <border>
      <left/>
      <right/>
      <top style="thin">
        <color theme="0" tint="-0.14996795556505021"/>
      </top>
      <bottom style="thin">
        <color theme="1"/>
      </bottom>
      <diagonal/>
    </border>
    <border>
      <left/>
      <right style="thin">
        <color theme="1"/>
      </right>
      <top style="thin">
        <color theme="0" tint="-0.14996795556505021"/>
      </top>
      <bottom style="thin">
        <color theme="1"/>
      </bottom>
      <diagonal/>
    </border>
    <border>
      <left/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/>
      <top style="thin">
        <color theme="1"/>
      </top>
      <bottom style="thin">
        <color theme="0" tint="-0.14996795556505021"/>
      </bottom>
      <diagonal/>
    </border>
    <border>
      <left/>
      <right/>
      <top style="thin">
        <color theme="1"/>
      </top>
      <bottom style="thin">
        <color theme="0" tint="-0.14996795556505021"/>
      </bottom>
      <diagonal/>
    </border>
    <border>
      <left/>
      <right style="thin">
        <color theme="1"/>
      </right>
      <top style="thin">
        <color theme="1"/>
      </top>
      <bottom style="thin">
        <color theme="0" tint="-0.14996795556505021"/>
      </bottom>
      <diagonal/>
    </border>
    <border>
      <left style="thin">
        <color theme="1"/>
      </left>
      <right/>
      <top style="thin">
        <color theme="0" tint="-0.1499679555650502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0" tint="-0.14993743705557422"/>
      </bottom>
      <diagonal/>
    </border>
    <border>
      <left/>
      <right/>
      <top style="thin">
        <color theme="1"/>
      </top>
      <bottom style="thin">
        <color theme="0" tint="-0.14993743705557422"/>
      </bottom>
      <diagonal/>
    </border>
    <border>
      <left/>
      <right style="thin">
        <color theme="1"/>
      </right>
      <top style="thin">
        <color theme="1"/>
      </top>
      <bottom style="thin">
        <color theme="0" tint="-0.14993743705557422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1"/>
      </bottom>
      <diagonal/>
    </border>
    <border>
      <left style="thin">
        <color theme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6795556505021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ck">
        <color theme="1" tint="0.499984740745262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02">
    <xf numFmtId="0" fontId="0" fillId="0" borderId="0" xfId="0"/>
    <xf numFmtId="0" fontId="2" fillId="0" borderId="0" xfId="0" applyFont="1"/>
    <xf numFmtId="0" fontId="0" fillId="3" borderId="0" xfId="0" applyFill="1"/>
    <xf numFmtId="0" fontId="3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4" xfId="0" applyFont="1" applyFill="1" applyBorder="1"/>
    <xf numFmtId="0" fontId="2" fillId="2" borderId="0" xfId="0" applyFont="1" applyFill="1"/>
    <xf numFmtId="0" fontId="8" fillId="0" borderId="0" xfId="0" applyFont="1"/>
    <xf numFmtId="0" fontId="8" fillId="0" borderId="0" xfId="0" applyFont="1" applyAlignment="1">
      <alignment horizontal="right"/>
    </xf>
    <xf numFmtId="0" fontId="0" fillId="0" borderId="0" xfId="0" quotePrefix="1"/>
    <xf numFmtId="0" fontId="3" fillId="0" borderId="0" xfId="0" applyFont="1"/>
    <xf numFmtId="0" fontId="13" fillId="0" borderId="0" xfId="0" applyFont="1"/>
    <xf numFmtId="0" fontId="13" fillId="0" borderId="0" xfId="0" quotePrefix="1" applyFont="1"/>
    <xf numFmtId="0" fontId="2" fillId="3" borderId="0" xfId="0" applyFont="1" applyFill="1" applyAlignment="1">
      <alignment horizontal="right"/>
    </xf>
    <xf numFmtId="14" fontId="7" fillId="3" borderId="0" xfId="0" applyNumberFormat="1" applyFont="1" applyFill="1" applyAlignment="1">
      <alignment horizontal="center"/>
    </xf>
    <xf numFmtId="0" fontId="2" fillId="3" borderId="0" xfId="0" applyFont="1" applyFill="1" applyAlignment="1" applyProtection="1">
      <alignment horizontal="center"/>
      <protection locked="0"/>
    </xf>
    <xf numFmtId="0" fontId="7" fillId="3" borderId="0" xfId="0" applyFont="1" applyFill="1"/>
    <xf numFmtId="0" fontId="18" fillId="0" borderId="5" xfId="0" applyFont="1" applyBorder="1" applyAlignment="1">
      <alignment horizontal="center"/>
    </xf>
    <xf numFmtId="0" fontId="18" fillId="3" borderId="5" xfId="0" applyFont="1" applyFill="1" applyBorder="1" applyAlignment="1">
      <alignment horizontal="center"/>
    </xf>
    <xf numFmtId="0" fontId="6" fillId="4" borderId="0" xfId="0" applyFont="1" applyFill="1"/>
    <xf numFmtId="0" fontId="2" fillId="4" borderId="0" xfId="0" applyFont="1" applyFill="1" applyAlignment="1">
      <alignment horizontal="center"/>
    </xf>
    <xf numFmtId="0" fontId="6" fillId="4" borderId="13" xfId="0" applyFont="1" applyFill="1" applyBorder="1"/>
    <xf numFmtId="0" fontId="6" fillId="4" borderId="11" xfId="0" applyFont="1" applyFill="1" applyBorder="1"/>
    <xf numFmtId="0" fontId="2" fillId="4" borderId="11" xfId="0" applyFont="1" applyFill="1" applyBorder="1" applyAlignment="1">
      <alignment horizontal="center"/>
    </xf>
    <xf numFmtId="0" fontId="15" fillId="3" borderId="0" xfId="0" applyFont="1" applyFill="1"/>
    <xf numFmtId="0" fontId="18" fillId="3" borderId="5" xfId="0" applyFont="1" applyFill="1" applyBorder="1" applyAlignment="1" applyProtection="1">
      <alignment horizontal="center"/>
      <protection locked="0"/>
    </xf>
    <xf numFmtId="0" fontId="6" fillId="4" borderId="0" xfId="0" applyFont="1" applyFill="1" applyAlignment="1">
      <alignment horizontal="left"/>
    </xf>
    <xf numFmtId="0" fontId="0" fillId="0" borderId="4" xfId="0" applyBorder="1"/>
    <xf numFmtId="0" fontId="2" fillId="0" borderId="4" xfId="0" applyFont="1" applyBorder="1"/>
    <xf numFmtId="0" fontId="16" fillId="4" borderId="0" xfId="0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0" fontId="0" fillId="3" borderId="0" xfId="0" quotePrefix="1" applyFill="1"/>
    <xf numFmtId="0" fontId="10" fillId="3" borderId="0" xfId="1" applyFill="1"/>
    <xf numFmtId="0" fontId="17" fillId="3" borderId="0" xfId="0" applyFont="1" applyFill="1"/>
    <xf numFmtId="0" fontId="5" fillId="0" borderId="0" xfId="0" applyFont="1"/>
    <xf numFmtId="0" fontId="20" fillId="0" borderId="0" xfId="0" applyFont="1" applyAlignment="1">
      <alignment horizontal="center"/>
    </xf>
    <xf numFmtId="0" fontId="0" fillId="2" borderId="0" xfId="0" applyFill="1"/>
    <xf numFmtId="0" fontId="20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41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22" fillId="0" borderId="42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47" xfId="0" applyFont="1" applyBorder="1" applyAlignment="1">
      <alignment horizontal="center"/>
    </xf>
    <xf numFmtId="0" fontId="0" fillId="4" borderId="0" xfId="0" applyFill="1"/>
    <xf numFmtId="0" fontId="0" fillId="0" borderId="46" xfId="0" applyBorder="1" applyAlignment="1">
      <alignment horizontal="center"/>
    </xf>
    <xf numFmtId="0" fontId="0" fillId="0" borderId="4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47" xfId="0" applyBorder="1" applyAlignment="1">
      <alignment horizontal="left"/>
    </xf>
    <xf numFmtId="0" fontId="18" fillId="3" borderId="21" xfId="0" applyFont="1" applyFill="1" applyBorder="1" applyAlignment="1">
      <alignment horizontal="center"/>
    </xf>
    <xf numFmtId="0" fontId="18" fillId="3" borderId="21" xfId="0" applyFont="1" applyFill="1" applyBorder="1" applyAlignment="1" applyProtection="1">
      <alignment horizontal="center"/>
      <protection locked="0"/>
    </xf>
    <xf numFmtId="0" fontId="23" fillId="2" borderId="0" xfId="0" applyFont="1" applyFill="1" applyAlignment="1">
      <alignment horizontal="left" vertical="top"/>
    </xf>
    <xf numFmtId="0" fontId="0" fillId="0" borderId="48" xfId="0" applyBorder="1" applyAlignment="1">
      <alignment horizontal="center"/>
    </xf>
    <xf numFmtId="0" fontId="22" fillId="3" borderId="0" xfId="0" applyFont="1" applyFill="1"/>
    <xf numFmtId="0" fontId="13" fillId="3" borderId="0" xfId="0" applyFont="1" applyFill="1"/>
    <xf numFmtId="0" fontId="22" fillId="3" borderId="0" xfId="0" applyFont="1" applyFill="1" applyAlignment="1">
      <alignment horizontal="right"/>
    </xf>
    <xf numFmtId="0" fontId="24" fillId="3" borderId="0" xfId="0" applyFont="1" applyFill="1"/>
    <xf numFmtId="0" fontId="22" fillId="3" borderId="0" xfId="0" applyFont="1" applyFill="1" applyAlignment="1">
      <alignment horizontal="center"/>
    </xf>
    <xf numFmtId="0" fontId="22" fillId="3" borderId="0" xfId="0" applyFont="1" applyFill="1" applyProtection="1">
      <protection locked="0"/>
    </xf>
    <xf numFmtId="0" fontId="25" fillId="3" borderId="0" xfId="0" applyFont="1" applyFill="1"/>
    <xf numFmtId="0" fontId="22" fillId="3" borderId="0" xfId="0" quotePrefix="1" applyFont="1" applyFill="1"/>
    <xf numFmtId="0" fontId="22" fillId="0" borderId="0" xfId="0" applyFont="1"/>
    <xf numFmtId="0" fontId="27" fillId="2" borderId="0" xfId="1" applyFont="1" applyFill="1"/>
    <xf numFmtId="0" fontId="0" fillId="6" borderId="0" xfId="0" applyFill="1"/>
    <xf numFmtId="0" fontId="2" fillId="6" borderId="0" xfId="0" applyFont="1" applyFill="1" applyAlignment="1">
      <alignment horizontal="right"/>
    </xf>
    <xf numFmtId="0" fontId="2" fillId="6" borderId="0" xfId="0" applyFont="1" applyFill="1" applyAlignment="1">
      <alignment vertical="top" wrapText="1"/>
    </xf>
    <xf numFmtId="0" fontId="2" fillId="6" borderId="0" xfId="0" applyFont="1" applyFill="1"/>
    <xf numFmtId="0" fontId="3" fillId="6" borderId="0" xfId="0" applyFont="1" applyFill="1"/>
    <xf numFmtId="0" fontId="2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31" fillId="3" borderId="0" xfId="0" applyFont="1" applyFill="1"/>
    <xf numFmtId="0" fontId="29" fillId="3" borderId="0" xfId="0" applyFont="1" applyFill="1" applyAlignment="1">
      <alignment horizontal="center"/>
    </xf>
    <xf numFmtId="0" fontId="29" fillId="3" borderId="0" xfId="0" applyFont="1" applyFill="1" applyAlignment="1">
      <alignment horizontal="right"/>
    </xf>
    <xf numFmtId="0" fontId="28" fillId="3" borderId="0" xfId="0" applyFont="1" applyFill="1"/>
    <xf numFmtId="0" fontId="32" fillId="3" borderId="0" xfId="0" applyFont="1" applyFill="1" applyAlignment="1">
      <alignment vertical="top" wrapText="1"/>
    </xf>
    <xf numFmtId="0" fontId="32" fillId="3" borderId="6" xfId="0" applyFont="1" applyFill="1" applyBorder="1" applyAlignment="1">
      <alignment vertical="top" wrapText="1"/>
    </xf>
    <xf numFmtId="0" fontId="32" fillId="3" borderId="4" xfId="0" applyFont="1" applyFill="1" applyBorder="1"/>
    <xf numFmtId="0" fontId="33" fillId="3" borderId="0" xfId="0" applyFont="1" applyFill="1"/>
    <xf numFmtId="0" fontId="32" fillId="3" borderId="0" xfId="0" applyFont="1" applyFill="1" applyAlignment="1">
      <alignment horizontal="center"/>
    </xf>
    <xf numFmtId="0" fontId="32" fillId="3" borderId="0" xfId="0" applyFont="1" applyFill="1"/>
    <xf numFmtId="0" fontId="32" fillId="3" borderId="0" xfId="0" applyFont="1" applyFill="1" applyAlignment="1">
      <alignment horizontal="right"/>
    </xf>
    <xf numFmtId="0" fontId="8" fillId="3" borderId="0" xfId="0" applyFont="1" applyFill="1"/>
    <xf numFmtId="0" fontId="12" fillId="3" borderId="0" xfId="0" applyFont="1" applyFill="1"/>
    <xf numFmtId="0" fontId="34" fillId="3" borderId="0" xfId="0" applyFont="1" applyFill="1" applyAlignment="1">
      <alignment horizontal="center"/>
    </xf>
    <xf numFmtId="0" fontId="11" fillId="3" borderId="0" xfId="1" applyFont="1" applyFill="1"/>
    <xf numFmtId="0" fontId="27" fillId="3" borderId="0" xfId="1" applyFont="1" applyFill="1"/>
    <xf numFmtId="0" fontId="32" fillId="3" borderId="0" xfId="0" applyFont="1" applyFill="1" applyAlignment="1">
      <alignment horizontal="center" vertical="top" wrapText="1"/>
    </xf>
    <xf numFmtId="0" fontId="2" fillId="4" borderId="0" xfId="0" applyFont="1" applyFill="1"/>
    <xf numFmtId="0" fontId="35" fillId="3" borderId="32" xfId="0" applyFont="1" applyFill="1" applyBorder="1" applyAlignment="1" applyProtection="1">
      <alignment horizontal="center"/>
      <protection locked="0"/>
    </xf>
    <xf numFmtId="0" fontId="35" fillId="3" borderId="33" xfId="0" applyFont="1" applyFill="1" applyBorder="1" applyAlignment="1" applyProtection="1">
      <alignment horizontal="center"/>
      <protection locked="0"/>
    </xf>
    <xf numFmtId="0" fontId="35" fillId="3" borderId="5" xfId="0" applyFont="1" applyFill="1" applyBorder="1" applyAlignment="1" applyProtection="1">
      <alignment horizontal="center"/>
      <protection locked="0"/>
    </xf>
    <xf numFmtId="0" fontId="35" fillId="3" borderId="35" xfId="0" applyFont="1" applyFill="1" applyBorder="1" applyAlignment="1" applyProtection="1">
      <alignment horizontal="center"/>
      <protection locked="0"/>
    </xf>
    <xf numFmtId="0" fontId="35" fillId="3" borderId="37" xfId="0" applyFont="1" applyFill="1" applyBorder="1" applyAlignment="1" applyProtection="1">
      <alignment horizontal="center"/>
      <protection locked="0"/>
    </xf>
    <xf numFmtId="0" fontId="35" fillId="3" borderId="38" xfId="0" applyFont="1" applyFill="1" applyBorder="1" applyAlignment="1" applyProtection="1">
      <alignment horizontal="center"/>
      <protection locked="0"/>
    </xf>
    <xf numFmtId="0" fontId="0" fillId="3" borderId="0" xfId="0" quotePrefix="1" applyFill="1" applyAlignment="1">
      <alignment horizontal="right"/>
    </xf>
    <xf numFmtId="0" fontId="2" fillId="4" borderId="11" xfId="0" applyFont="1" applyFill="1" applyBorder="1"/>
    <xf numFmtId="0" fontId="18" fillId="0" borderId="21" xfId="0" applyFont="1" applyBorder="1" applyAlignment="1">
      <alignment horizontal="center"/>
    </xf>
    <xf numFmtId="0" fontId="22" fillId="3" borderId="0" xfId="0" applyFont="1" applyFill="1" applyAlignment="1">
      <alignment horizontal="center" vertical="top" wrapText="1"/>
    </xf>
    <xf numFmtId="0" fontId="22" fillId="3" borderId="0" xfId="0" applyFont="1" applyFill="1" applyAlignment="1">
      <alignment horizontal="center" vertical="center" wrapText="1"/>
    </xf>
    <xf numFmtId="0" fontId="18" fillId="3" borderId="72" xfId="0" applyFont="1" applyFill="1" applyBorder="1" applyAlignment="1">
      <alignment horizontal="center"/>
    </xf>
    <xf numFmtId="0" fontId="18" fillId="3" borderId="73" xfId="0" applyFont="1" applyFill="1" applyBorder="1" applyAlignment="1">
      <alignment horizontal="center"/>
    </xf>
    <xf numFmtId="0" fontId="18" fillId="3" borderId="74" xfId="0" applyFont="1" applyFill="1" applyBorder="1" applyAlignment="1">
      <alignment horizontal="center"/>
    </xf>
    <xf numFmtId="0" fontId="18" fillId="3" borderId="75" xfId="0" applyFont="1" applyFill="1" applyBorder="1" applyAlignment="1">
      <alignment horizontal="center"/>
    </xf>
    <xf numFmtId="0" fontId="18" fillId="3" borderId="76" xfId="0" applyFont="1" applyFill="1" applyBorder="1" applyAlignment="1">
      <alignment horizontal="center"/>
    </xf>
    <xf numFmtId="0" fontId="18" fillId="3" borderId="77" xfId="0" applyFont="1" applyFill="1" applyBorder="1" applyAlignment="1">
      <alignment horizontal="center"/>
    </xf>
    <xf numFmtId="0" fontId="18" fillId="3" borderId="78" xfId="0" applyFont="1" applyFill="1" applyBorder="1" applyAlignment="1">
      <alignment horizontal="center"/>
    </xf>
    <xf numFmtId="0" fontId="18" fillId="3" borderId="79" xfId="0" applyFont="1" applyFill="1" applyBorder="1" applyAlignment="1">
      <alignment horizontal="center"/>
    </xf>
    <xf numFmtId="0" fontId="18" fillId="3" borderId="80" xfId="0" applyFont="1" applyFill="1" applyBorder="1" applyAlignment="1">
      <alignment horizontal="center"/>
    </xf>
    <xf numFmtId="0" fontId="18" fillId="7" borderId="5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/>
    </xf>
    <xf numFmtId="0" fontId="18" fillId="2" borderId="85" xfId="0" applyFont="1" applyFill="1" applyBorder="1" applyAlignment="1">
      <alignment horizontal="center"/>
    </xf>
    <xf numFmtId="0" fontId="18" fillId="2" borderId="87" xfId="0" applyFont="1" applyFill="1" applyBorder="1" applyAlignment="1">
      <alignment horizontal="center"/>
    </xf>
    <xf numFmtId="0" fontId="21" fillId="3" borderId="0" xfId="0" applyFont="1" applyFill="1" applyAlignment="1">
      <alignment vertical="center"/>
    </xf>
    <xf numFmtId="0" fontId="37" fillId="3" borderId="0" xfId="0" applyFont="1" applyFill="1" applyAlignment="1">
      <alignment horizontal="right" vertical="center"/>
    </xf>
    <xf numFmtId="0" fontId="21" fillId="3" borderId="88" xfId="0" applyFont="1" applyFill="1" applyBorder="1" applyAlignment="1">
      <alignment vertical="center"/>
    </xf>
    <xf numFmtId="0" fontId="1" fillId="3" borderId="88" xfId="0" applyFont="1" applyFill="1" applyBorder="1" applyAlignment="1">
      <alignment vertical="center"/>
    </xf>
    <xf numFmtId="0" fontId="18" fillId="3" borderId="0" xfId="0" applyFont="1" applyFill="1"/>
    <xf numFmtId="0" fontId="18" fillId="3" borderId="5" xfId="0" quotePrefix="1" applyFont="1" applyFill="1" applyBorder="1" applyAlignment="1">
      <alignment horizontal="center"/>
    </xf>
    <xf numFmtId="0" fontId="2" fillId="3" borderId="39" xfId="0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horizontal="center"/>
      <protection locked="0"/>
    </xf>
    <xf numFmtId="0" fontId="22" fillId="3" borderId="7" xfId="0" applyFont="1" applyFill="1" applyBorder="1" applyAlignment="1" applyProtection="1">
      <alignment horizontal="center"/>
      <protection locked="0"/>
    </xf>
    <xf numFmtId="0" fontId="22" fillId="3" borderId="8" xfId="0" applyFont="1" applyFill="1" applyBorder="1" applyAlignment="1" applyProtection="1">
      <alignment horizontal="center"/>
      <protection locked="0"/>
    </xf>
    <xf numFmtId="0" fontId="22" fillId="3" borderId="40" xfId="0" applyFont="1" applyFill="1" applyBorder="1" applyAlignment="1" applyProtection="1">
      <alignment horizontal="center"/>
      <protection locked="0"/>
    </xf>
    <xf numFmtId="0" fontId="2" fillId="3" borderId="39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2" fillId="3" borderId="7" xfId="0" applyFont="1" applyFill="1" applyBorder="1"/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23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9" xfId="0" quotePrefix="1" applyFont="1" applyFill="1" applyBorder="1"/>
    <xf numFmtId="0" fontId="2" fillId="3" borderId="5" xfId="0" applyFont="1" applyFill="1" applyBorder="1"/>
    <xf numFmtId="0" fontId="2" fillId="3" borderId="5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2" fillId="3" borderId="7" xfId="0" applyFont="1" applyFill="1" applyBorder="1" applyAlignment="1">
      <alignment horizontal="center"/>
    </xf>
    <xf numFmtId="0" fontId="22" fillId="3" borderId="8" xfId="0" applyFont="1" applyFill="1" applyBorder="1" applyAlignment="1">
      <alignment horizontal="center"/>
    </xf>
    <xf numFmtId="0" fontId="2" fillId="2" borderId="39" xfId="0" quotePrefix="1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center"/>
    </xf>
    <xf numFmtId="0" fontId="32" fillId="3" borderId="0" xfId="0" applyFont="1" applyFill="1" applyAlignment="1">
      <alignment horizontal="center" vertical="top" wrapText="1"/>
    </xf>
    <xf numFmtId="0" fontId="2" fillId="3" borderId="8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2" fillId="3" borderId="84" xfId="0" applyFont="1" applyFill="1" applyBorder="1" applyAlignment="1">
      <alignment horizontal="center"/>
    </xf>
    <xf numFmtId="0" fontId="22" fillId="3" borderId="85" xfId="0" applyFont="1" applyFill="1" applyBorder="1" applyAlignment="1">
      <alignment horizontal="center"/>
    </xf>
    <xf numFmtId="0" fontId="2" fillId="2" borderId="86" xfId="0" quotePrefix="1" applyFont="1" applyFill="1" applyBorder="1"/>
    <xf numFmtId="0" fontId="2" fillId="2" borderId="85" xfId="0" applyFont="1" applyFill="1" applyBorder="1"/>
    <xf numFmtId="0" fontId="2" fillId="2" borderId="85" xfId="0" applyFont="1" applyFill="1" applyBorder="1" applyAlignment="1">
      <alignment horizontal="center"/>
    </xf>
    <xf numFmtId="0" fontId="22" fillId="3" borderId="5" xfId="0" applyFont="1" applyFill="1" applyBorder="1" applyAlignment="1" applyProtection="1">
      <alignment horizontal="center"/>
      <protection locked="0"/>
    </xf>
    <xf numFmtId="0" fontId="22" fillId="3" borderId="24" xfId="0" applyFont="1" applyFill="1" applyBorder="1" applyAlignment="1" applyProtection="1">
      <alignment horizontal="center"/>
      <protection locked="0"/>
    </xf>
    <xf numFmtId="0" fontId="2" fillId="5" borderId="29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14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2" fillId="3" borderId="7" xfId="0" applyFont="1" applyFill="1" applyBorder="1" applyProtection="1">
      <protection locked="0"/>
    </xf>
    <xf numFmtId="0" fontId="2" fillId="3" borderId="8" xfId="0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37" xfId="0" applyFont="1" applyFill="1" applyBorder="1" applyProtection="1">
      <protection locked="0"/>
    </xf>
    <xf numFmtId="0" fontId="22" fillId="3" borderId="32" xfId="0" applyFont="1" applyFill="1" applyBorder="1" applyAlignment="1" applyProtection="1">
      <alignment horizontal="center"/>
      <protection locked="0"/>
    </xf>
    <xf numFmtId="0" fontId="22" fillId="3" borderId="37" xfId="0" applyFont="1" applyFill="1" applyBorder="1" applyAlignment="1" applyProtection="1">
      <alignment horizontal="center"/>
      <protection locked="0"/>
    </xf>
    <xf numFmtId="0" fontId="2" fillId="3" borderId="71" xfId="0" applyFont="1" applyFill="1" applyBorder="1" applyAlignment="1" applyProtection="1">
      <alignment horizontal="center"/>
      <protection locked="0"/>
    </xf>
    <xf numFmtId="0" fontId="2" fillId="3" borderId="49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Protection="1">
      <protection locked="0"/>
    </xf>
    <xf numFmtId="0" fontId="0" fillId="3" borderId="0" xfId="0" applyFill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3" borderId="57" xfId="0" applyFont="1" applyFill="1" applyBorder="1" applyAlignment="1" applyProtection="1">
      <alignment horizontal="center"/>
      <protection locked="0"/>
    </xf>
    <xf numFmtId="0" fontId="2" fillId="3" borderId="67" xfId="0" applyFont="1" applyFill="1" applyBorder="1" applyAlignment="1" applyProtection="1">
      <alignment horizontal="center"/>
      <protection locked="0"/>
    </xf>
    <xf numFmtId="0" fontId="2" fillId="3" borderId="68" xfId="0" applyFont="1" applyFill="1" applyBorder="1" applyAlignment="1" applyProtection="1">
      <alignment horizontal="center"/>
      <protection locked="0"/>
    </xf>
    <xf numFmtId="0" fontId="6" fillId="4" borderId="10" xfId="0" applyFont="1" applyFill="1" applyBorder="1" applyAlignment="1">
      <alignment horizontal="left"/>
    </xf>
    <xf numFmtId="0" fontId="6" fillId="4" borderId="0" xfId="0" applyFont="1" applyFill="1" applyAlignment="1">
      <alignment horizontal="left"/>
    </xf>
    <xf numFmtId="0" fontId="2" fillId="3" borderId="34" xfId="0" applyFont="1" applyFill="1" applyBorder="1"/>
    <xf numFmtId="0" fontId="2" fillId="3" borderId="36" xfId="0" applyFont="1" applyFill="1" applyBorder="1"/>
    <xf numFmtId="0" fontId="2" fillId="3" borderId="37" xfId="0" applyFont="1" applyFill="1" applyBorder="1"/>
    <xf numFmtId="0" fontId="2" fillId="3" borderId="32" xfId="0" applyFont="1" applyFill="1" applyBorder="1" applyProtection="1">
      <protection locked="0"/>
    </xf>
    <xf numFmtId="0" fontId="2" fillId="3" borderId="33" xfId="0" applyFont="1" applyFill="1" applyBorder="1" applyProtection="1">
      <protection locked="0"/>
    </xf>
    <xf numFmtId="0" fontId="2" fillId="3" borderId="53" xfId="0" applyFont="1" applyFill="1" applyBorder="1" applyProtection="1">
      <protection locked="0"/>
    </xf>
    <xf numFmtId="0" fontId="2" fillId="3" borderId="3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35" xfId="0" applyFont="1" applyBorder="1" applyProtection="1">
      <protection locked="0"/>
    </xf>
    <xf numFmtId="0" fontId="2" fillId="0" borderId="50" xfId="0" applyFont="1" applyBorder="1" applyProtection="1">
      <protection locked="0"/>
    </xf>
    <xf numFmtId="0" fontId="2" fillId="0" borderId="51" xfId="0" applyFont="1" applyBorder="1" applyProtection="1">
      <protection locked="0"/>
    </xf>
    <xf numFmtId="0" fontId="2" fillId="0" borderId="52" xfId="0" applyFont="1" applyBorder="1" applyProtection="1">
      <protection locked="0"/>
    </xf>
    <xf numFmtId="0" fontId="18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2" fillId="3" borderId="31" xfId="0" applyFont="1" applyFill="1" applyBorder="1"/>
    <xf numFmtId="0" fontId="2" fillId="3" borderId="32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10" xfId="0" applyFont="1" applyFill="1" applyBorder="1"/>
    <xf numFmtId="0" fontId="2" fillId="2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2" fillId="3" borderId="21" xfId="0" applyFont="1" applyFill="1" applyBorder="1"/>
    <xf numFmtId="0" fontId="2" fillId="3" borderId="37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0" fontId="2" fillId="3" borderId="32" xfId="0" applyFont="1" applyFill="1" applyBorder="1" applyAlignment="1">
      <alignment horizontal="left"/>
    </xf>
    <xf numFmtId="0" fontId="2" fillId="3" borderId="0" xfId="0" applyFont="1" applyFill="1"/>
    <xf numFmtId="0" fontId="6" fillId="4" borderId="16" xfId="0" applyFont="1" applyFill="1" applyBorder="1" applyAlignment="1">
      <alignment horizontal="left"/>
    </xf>
    <xf numFmtId="0" fontId="6" fillId="4" borderId="11" xfId="0" applyFont="1" applyFill="1" applyBorder="1" applyAlignment="1">
      <alignment horizontal="left"/>
    </xf>
    <xf numFmtId="0" fontId="2" fillId="3" borderId="69" xfId="0" applyFont="1" applyFill="1" applyBorder="1" applyAlignment="1" applyProtection="1">
      <alignment horizontal="center"/>
      <protection locked="0"/>
    </xf>
    <xf numFmtId="0" fontId="2" fillId="3" borderId="55" xfId="0" applyFont="1" applyFill="1" applyBorder="1" applyAlignment="1" applyProtection="1">
      <alignment horizontal="center"/>
      <protection locked="0"/>
    </xf>
    <xf numFmtId="0" fontId="2" fillId="3" borderId="70" xfId="0" applyFont="1" applyFill="1" applyBorder="1" applyAlignment="1" applyProtection="1">
      <alignment horizontal="center"/>
      <protection locked="0"/>
    </xf>
    <xf numFmtId="0" fontId="22" fillId="3" borderId="64" xfId="0" applyFont="1" applyFill="1" applyBorder="1" applyAlignment="1" applyProtection="1">
      <alignment horizontal="center"/>
      <protection locked="0"/>
    </xf>
    <xf numFmtId="0" fontId="22" fillId="3" borderId="65" xfId="0" applyFont="1" applyFill="1" applyBorder="1" applyAlignment="1" applyProtection="1">
      <alignment horizontal="center"/>
      <protection locked="0"/>
    </xf>
    <xf numFmtId="0" fontId="22" fillId="3" borderId="66" xfId="0" applyFont="1" applyFill="1" applyBorder="1" applyAlignment="1" applyProtection="1">
      <alignment horizontal="center"/>
      <protection locked="0"/>
    </xf>
    <xf numFmtId="0" fontId="2" fillId="3" borderId="21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3" borderId="49" xfId="0" applyFont="1" applyFill="1" applyBorder="1"/>
    <xf numFmtId="0" fontId="2" fillId="3" borderId="26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0" borderId="21" xfId="0" applyFont="1" applyBorder="1"/>
    <xf numFmtId="0" fontId="2" fillId="0" borderId="5" xfId="0" applyFont="1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7" borderId="64" xfId="0" applyFont="1" applyFill="1" applyBorder="1" applyAlignment="1">
      <alignment horizontal="center"/>
    </xf>
    <xf numFmtId="0" fontId="2" fillId="7" borderId="65" xfId="0" applyFont="1" applyFill="1" applyBorder="1" applyAlignment="1">
      <alignment horizontal="center"/>
    </xf>
    <xf numFmtId="0" fontId="2" fillId="7" borderId="66" xfId="0" applyFont="1" applyFill="1" applyBorder="1" applyAlignment="1">
      <alignment horizontal="center"/>
    </xf>
    <xf numFmtId="0" fontId="38" fillId="3" borderId="0" xfId="0" applyFont="1" applyFill="1"/>
    <xf numFmtId="0" fontId="3" fillId="3" borderId="0" xfId="0" applyFont="1" applyFill="1"/>
    <xf numFmtId="0" fontId="3" fillId="2" borderId="7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0" fontId="3" fillId="3" borderId="54" xfId="0" applyFont="1" applyFill="1" applyBorder="1" applyAlignment="1" applyProtection="1">
      <alignment horizontal="left"/>
      <protection locked="0"/>
    </xf>
    <xf numFmtId="0" fontId="3" fillId="3" borderId="55" xfId="0" applyFont="1" applyFill="1" applyBorder="1" applyAlignment="1" applyProtection="1">
      <alignment horizontal="left"/>
      <protection locked="0"/>
    </xf>
    <xf numFmtId="0" fontId="3" fillId="3" borderId="56" xfId="0" applyFont="1" applyFill="1" applyBorder="1" applyAlignment="1" applyProtection="1">
      <alignment horizontal="left"/>
      <protection locked="0"/>
    </xf>
    <xf numFmtId="0" fontId="10" fillId="0" borderId="61" xfId="1" applyBorder="1" applyAlignment="1" applyProtection="1">
      <protection locked="0"/>
    </xf>
    <xf numFmtId="0" fontId="3" fillId="0" borderId="62" xfId="0" applyFont="1" applyBorder="1" applyProtection="1">
      <protection locked="0"/>
    </xf>
    <xf numFmtId="0" fontId="3" fillId="0" borderId="63" xfId="0" applyFont="1" applyBorder="1" applyProtection="1">
      <protection locked="0"/>
    </xf>
    <xf numFmtId="0" fontId="22" fillId="3" borderId="21" xfId="0" applyFont="1" applyFill="1" applyBorder="1" applyAlignment="1" applyProtection="1">
      <alignment horizontal="center"/>
      <protection locked="0"/>
    </xf>
    <xf numFmtId="0" fontId="22" fillId="3" borderId="22" xfId="0" applyFont="1" applyFill="1" applyBorder="1" applyAlignment="1" applyProtection="1">
      <alignment horizontal="center"/>
      <protection locked="0"/>
    </xf>
    <xf numFmtId="0" fontId="22" fillId="3" borderId="26" xfId="0" applyFont="1" applyFill="1" applyBorder="1" applyAlignment="1" applyProtection="1">
      <alignment horizontal="center"/>
      <protection locked="0"/>
    </xf>
    <xf numFmtId="0" fontId="22" fillId="3" borderId="27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0" fontId="2" fillId="0" borderId="20" xfId="0" applyFont="1" applyBorder="1" applyAlignment="1">
      <alignment horizontal="center"/>
    </xf>
    <xf numFmtId="0" fontId="2" fillId="7" borderId="81" xfId="0" applyFont="1" applyFill="1" applyBorder="1" applyAlignment="1">
      <alignment horizontal="center"/>
    </xf>
    <xf numFmtId="0" fontId="2" fillId="7" borderId="82" xfId="0" applyFont="1" applyFill="1" applyBorder="1" applyAlignment="1">
      <alignment horizontal="center"/>
    </xf>
    <xf numFmtId="0" fontId="2" fillId="0" borderId="49" xfId="0" applyFont="1" applyBorder="1"/>
    <xf numFmtId="0" fontId="2" fillId="3" borderId="25" xfId="0" applyFont="1" applyFill="1" applyBorder="1" applyAlignment="1">
      <alignment horizontal="center"/>
    </xf>
    <xf numFmtId="0" fontId="2" fillId="3" borderId="25" xfId="0" applyFont="1" applyFill="1" applyBorder="1" applyAlignment="1" applyProtection="1">
      <alignment horizontal="center"/>
      <protection locked="0"/>
    </xf>
    <xf numFmtId="0" fontId="2" fillId="3" borderId="26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/>
    <xf numFmtId="0" fontId="2" fillId="7" borderId="7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0" borderId="9" xfId="0" applyFont="1" applyBorder="1"/>
    <xf numFmtId="0" fontId="14" fillId="3" borderId="21" xfId="0" applyFont="1" applyFill="1" applyBorder="1"/>
    <xf numFmtId="0" fontId="2" fillId="3" borderId="20" xfId="0" applyFont="1" applyFill="1" applyBorder="1" applyAlignment="1" applyProtection="1">
      <alignment horizontal="center"/>
      <protection locked="0"/>
    </xf>
    <xf numFmtId="0" fontId="2" fillId="3" borderId="21" xfId="0" applyFont="1" applyFill="1" applyBorder="1" applyAlignment="1" applyProtection="1">
      <alignment horizontal="center"/>
      <protection locked="0"/>
    </xf>
    <xf numFmtId="0" fontId="2" fillId="3" borderId="39" xfId="0" quotePrefix="1" applyFont="1" applyFill="1" applyBorder="1"/>
    <xf numFmtId="0" fontId="2" fillId="3" borderId="25" xfId="0" applyFont="1" applyFill="1" applyBorder="1" applyProtection="1">
      <protection locked="0"/>
    </xf>
    <xf numFmtId="0" fontId="2" fillId="3" borderId="26" xfId="0" applyFont="1" applyFill="1" applyBorder="1" applyProtection="1">
      <protection locked="0"/>
    </xf>
    <xf numFmtId="0" fontId="2" fillId="3" borderId="17" xfId="0" applyFont="1" applyFill="1" applyBorder="1" applyAlignment="1" applyProtection="1">
      <alignment horizontal="left" vertical="top" wrapText="1"/>
      <protection locked="0"/>
    </xf>
    <xf numFmtId="0" fontId="2" fillId="3" borderId="18" xfId="0" applyFont="1" applyFill="1" applyBorder="1" applyAlignment="1" applyProtection="1">
      <alignment horizontal="left" vertical="top" wrapText="1"/>
      <protection locked="0"/>
    </xf>
    <xf numFmtId="0" fontId="2" fillId="3" borderId="19" xfId="0" applyFont="1" applyFill="1" applyBorder="1" applyAlignment="1" applyProtection="1">
      <alignment horizontal="left" vertical="top" wrapText="1"/>
      <protection locked="0"/>
    </xf>
    <xf numFmtId="0" fontId="2" fillId="3" borderId="29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30" xfId="0" applyFont="1" applyFill="1" applyBorder="1" applyAlignment="1" applyProtection="1">
      <alignment horizontal="left" vertical="top" wrapText="1"/>
      <protection locked="0"/>
    </xf>
    <xf numFmtId="0" fontId="32" fillId="3" borderId="4" xfId="0" applyFont="1" applyFill="1" applyBorder="1" applyAlignment="1">
      <alignment horizontal="center"/>
    </xf>
    <xf numFmtId="0" fontId="2" fillId="4" borderId="0" xfId="0" applyFont="1" applyFill="1"/>
    <xf numFmtId="0" fontId="16" fillId="4" borderId="0" xfId="0" applyFont="1" applyFill="1" applyAlignment="1">
      <alignment horizontal="left"/>
    </xf>
    <xf numFmtId="0" fontId="2" fillId="4" borderId="11" xfId="0" applyFont="1" applyFill="1" applyBorder="1" applyAlignment="1">
      <alignment horizontal="left"/>
    </xf>
    <xf numFmtId="0" fontId="29" fillId="3" borderId="0" xfId="0" applyFont="1" applyFill="1" applyAlignment="1">
      <alignment horizontal="right" vertical="center" wrapText="1"/>
    </xf>
    <xf numFmtId="0" fontId="32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left"/>
    </xf>
    <xf numFmtId="0" fontId="2" fillId="3" borderId="20" xfId="0" applyFont="1" applyFill="1" applyBorder="1" applyAlignment="1">
      <alignment horizontal="center"/>
    </xf>
    <xf numFmtId="0" fontId="18" fillId="3" borderId="0" xfId="0" applyFont="1" applyFill="1" applyAlignment="1">
      <alignment horizontal="right"/>
    </xf>
    <xf numFmtId="0" fontId="22" fillId="3" borderId="0" xfId="0" applyFont="1" applyFill="1" applyAlignment="1">
      <alignment horizontal="center" wrapText="1"/>
    </xf>
    <xf numFmtId="0" fontId="24" fillId="3" borderId="0" xfId="0" applyFont="1" applyFill="1" applyAlignment="1">
      <alignment horizontal="center" wrapText="1"/>
    </xf>
    <xf numFmtId="0" fontId="36" fillId="3" borderId="0" xfId="0" applyFont="1" applyFill="1" applyAlignment="1">
      <alignment horizontal="center" wrapText="1"/>
    </xf>
    <xf numFmtId="0" fontId="2" fillId="2" borderId="10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3" fillId="3" borderId="57" xfId="0" applyFont="1" applyFill="1" applyBorder="1" applyAlignment="1" applyProtection="1">
      <alignment horizontal="left"/>
      <protection locked="0"/>
    </xf>
    <xf numFmtId="0" fontId="3" fillId="3" borderId="51" xfId="0" applyFont="1" applyFill="1" applyBorder="1" applyAlignment="1" applyProtection="1">
      <alignment horizontal="left"/>
      <protection locked="0"/>
    </xf>
    <xf numFmtId="0" fontId="3" fillId="3" borderId="52" xfId="0" applyFont="1" applyFill="1" applyBorder="1" applyAlignment="1" applyProtection="1">
      <alignment horizontal="left"/>
      <protection locked="0"/>
    </xf>
    <xf numFmtId="0" fontId="3" fillId="3" borderId="58" xfId="0" applyFont="1" applyFill="1" applyBorder="1" applyProtection="1">
      <protection locked="0"/>
    </xf>
    <xf numFmtId="0" fontId="3" fillId="3" borderId="59" xfId="0" applyFont="1" applyFill="1" applyBorder="1" applyProtection="1">
      <protection locked="0"/>
    </xf>
    <xf numFmtId="0" fontId="3" fillId="3" borderId="60" xfId="0" applyFont="1" applyFill="1" applyBorder="1" applyProtection="1">
      <protection locked="0"/>
    </xf>
    <xf numFmtId="0" fontId="2" fillId="3" borderId="14" xfId="0" applyFont="1" applyFill="1" applyBorder="1"/>
    <xf numFmtId="0" fontId="1" fillId="3" borderId="0" xfId="0" applyFont="1" applyFill="1" applyAlignment="1">
      <alignment vertical="center"/>
    </xf>
    <xf numFmtId="0" fontId="21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26">
    <dxf>
      <fill>
        <patternFill>
          <bgColor theme="4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9" tint="0.59996337778862885"/>
        </patternFill>
      </fill>
    </dxf>
    <dxf>
      <font>
        <color theme="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5050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ont>
        <color theme="1"/>
      </font>
    </dxf>
    <dxf>
      <font>
        <color theme="1"/>
      </font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5B5B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101830</xdr:colOff>
      <xdr:row>0</xdr:row>
      <xdr:rowOff>24912</xdr:rowOff>
    </xdr:from>
    <xdr:to>
      <xdr:col>52</xdr:col>
      <xdr:colOff>53663</xdr:colOff>
      <xdr:row>3</xdr:row>
      <xdr:rowOff>105279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9305" y="24912"/>
          <a:ext cx="980533" cy="566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ckMP-BME-ME@tudelft.nl" TargetMode="External"/><Relationship Id="rId2" Type="http://schemas.openxmlformats.org/officeDocument/2006/relationships/hyperlink" Target="mailto:SPA-ME@tudelft.nl" TargetMode="External"/><Relationship Id="rId1" Type="http://schemas.openxmlformats.org/officeDocument/2006/relationships/hyperlink" Target="mailto:coordinator-BME-ME@tudelft.n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tudiegids.tudelft.nl/a101_displayProgram.do?program_tree_id=28113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TrackMP-BME-ME@tudelft.nl" TargetMode="External"/><Relationship Id="rId2" Type="http://schemas.openxmlformats.org/officeDocument/2006/relationships/hyperlink" Target="mailto:SPA-ME@tudelft.nl" TargetMode="External"/><Relationship Id="rId1" Type="http://schemas.openxmlformats.org/officeDocument/2006/relationships/hyperlink" Target="mailto:coordinator-BME-ME@tudelft.n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studiegids.tudelft.nl/a101_displayProgram.do?program_tree_id=281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19"/>
  <sheetViews>
    <sheetView tabSelected="1" zoomScale="130" zoomScaleNormal="130" workbookViewId="0"/>
  </sheetViews>
  <sheetFormatPr defaultRowHeight="18.75" x14ac:dyDescent="0.3"/>
  <cols>
    <col min="1" max="1" width="16" style="8" customWidth="1"/>
    <col min="2" max="2" width="120.42578125" style="8" customWidth="1"/>
    <col min="3" max="3" width="22.42578125" style="12" customWidth="1"/>
    <col min="4" max="4" width="9.140625" style="12"/>
  </cols>
  <sheetData>
    <row r="1" spans="1:5" x14ac:dyDescent="0.3">
      <c r="A1" s="9" t="s">
        <v>0</v>
      </c>
      <c r="B1" s="86" t="s">
        <v>1</v>
      </c>
      <c r="C1" s="12" t="str">
        <f>Form!$L$5</f>
        <v xml:space="preserve"> </v>
      </c>
      <c r="D1" s="12" t="b">
        <f>LEN(C1)=LEN(SUBSTITUTE(C1," ",""))</f>
        <v>0</v>
      </c>
      <c r="E1" s="10"/>
    </row>
    <row r="2" spans="1:5" x14ac:dyDescent="0.3">
      <c r="A2" s="9" t="s">
        <v>2</v>
      </c>
      <c r="B2" s="86" t="s">
        <v>3</v>
      </c>
      <c r="C2" s="13" t="str">
        <f>IF(D1,"",LEFT(C1,FIND(" ",C1)))</f>
        <v xml:space="preserve"> </v>
      </c>
      <c r="D2" s="13" t="str">
        <f>SUBSTITUTE(C2," ","")</f>
        <v/>
      </c>
      <c r="E2" s="10"/>
    </row>
    <row r="3" spans="1:5" x14ac:dyDescent="0.3">
      <c r="A3" s="9" t="s">
        <v>4</v>
      </c>
      <c r="B3" s="86" t="s">
        <v>5</v>
      </c>
      <c r="C3" s="13" t="str">
        <f>IF(D1,"",RIGHT(C1,LEN(C1)-FIND(" ",C1)))</f>
        <v/>
      </c>
      <c r="D3" s="13" t="str">
        <f>SUBSTITUTE(C3," ","")</f>
        <v/>
      </c>
    </row>
    <row r="4" spans="1:5" x14ac:dyDescent="0.3">
      <c r="A4" s="9"/>
      <c r="B4" s="87" t="s">
        <v>6</v>
      </c>
      <c r="C4" s="12">
        <f>Form!$L$6</f>
        <v>0</v>
      </c>
      <c r="D4" s="13" t="b">
        <f>C4&gt;0</f>
        <v>0</v>
      </c>
    </row>
    <row r="5" spans="1:5" x14ac:dyDescent="0.3">
      <c r="A5" s="9"/>
      <c r="B5" s="88" t="str">
        <f>IF(AND(NOT(D1),D4),Form!BA3 &amp; "Form 2-BME-MP "&amp;$D$3&amp;"-"&amp;$D$2&amp;"-"&amp;$C$4&amp;".pdf","Please enter a name and student number in the form, so we can compile your form name for you!")</f>
        <v>Please enter a name and student number in the form, so we can compile your form name for you!</v>
      </c>
      <c r="D5" s="13"/>
    </row>
    <row r="6" spans="1:5" x14ac:dyDescent="0.3">
      <c r="A6" s="9" t="s">
        <v>7</v>
      </c>
      <c r="B6" s="86" t="s">
        <v>8</v>
      </c>
    </row>
    <row r="7" spans="1:5" x14ac:dyDescent="0.3">
      <c r="A7" s="9"/>
      <c r="B7" s="89" t="s">
        <v>9</v>
      </c>
    </row>
    <row r="8" spans="1:5" x14ac:dyDescent="0.3">
      <c r="A8" s="9" t="s">
        <v>10</v>
      </c>
      <c r="B8" s="86" t="s">
        <v>11</v>
      </c>
    </row>
    <row r="9" spans="1:5" x14ac:dyDescent="0.3">
      <c r="A9" s="9"/>
      <c r="B9" s="89" t="s">
        <v>12</v>
      </c>
    </row>
    <row r="10" spans="1:5" x14ac:dyDescent="0.3">
      <c r="A10" s="9"/>
      <c r="B10" s="86" t="s">
        <v>13</v>
      </c>
    </row>
    <row r="11" spans="1:5" x14ac:dyDescent="0.3">
      <c r="A11" s="9"/>
      <c r="B11" s="89" t="s">
        <v>14</v>
      </c>
    </row>
    <row r="12" spans="1:5" x14ac:dyDescent="0.3">
      <c r="B12" s="86"/>
    </row>
    <row r="13" spans="1:5" x14ac:dyDescent="0.3">
      <c r="B13" s="90" t="s">
        <v>15</v>
      </c>
    </row>
    <row r="14" spans="1:5" x14ac:dyDescent="0.3">
      <c r="B14" s="86"/>
    </row>
    <row r="15" spans="1:5" x14ac:dyDescent="0.3">
      <c r="B15" s="86"/>
    </row>
    <row r="16" spans="1:5" x14ac:dyDescent="0.3">
      <c r="B16" s="86"/>
    </row>
    <row r="17" spans="2:2" x14ac:dyDescent="0.3">
      <c r="B17" s="86"/>
    </row>
    <row r="18" spans="2:2" x14ac:dyDescent="0.3">
      <c r="B18" s="86"/>
    </row>
    <row r="19" spans="2:2" x14ac:dyDescent="0.3">
      <c r="B19" s="86"/>
    </row>
  </sheetData>
  <sheetProtection algorithmName="SHA-512" hashValue="17xBeKrEkBVLFGZmAuC2hcCkb8xpLLpMORFS6/S2jmiux2kjDh/Wk4t/LvuP1qrJtUHito8ncXenDqfD/66zYQ==" saltValue="e9JwZx4c9AJtE1nL5fpmgA==" spinCount="100000" sheet="1" objects="1" scenarios="1"/>
  <hyperlinks>
    <hyperlink ref="B11" r:id="rId1" xr:uid="{00000000-0004-0000-0000-000000000000}"/>
    <hyperlink ref="B9" r:id="rId2" xr:uid="{00000000-0004-0000-0000-000001000000}"/>
    <hyperlink ref="B7" r:id="rId3" xr:uid="{00000000-0004-0000-0000-000002000000}"/>
    <hyperlink ref="B13" r:id="rId4" display="View courses in the study guide here!" xr:uid="{00000000-0004-0000-0000-000003000000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R192"/>
  <sheetViews>
    <sheetView topLeftCell="C1" zoomScale="130" zoomScaleNormal="130" workbookViewId="0">
      <selection activeCell="E19" sqref="E19:F19"/>
    </sheetView>
  </sheetViews>
  <sheetFormatPr defaultRowHeight="15" x14ac:dyDescent="0.25"/>
  <cols>
    <col min="1" max="3" width="9.140625" style="75"/>
    <col min="4" max="4" width="2.7109375" style="67" customWidth="1"/>
    <col min="5" max="59" width="1.7109375" customWidth="1"/>
    <col min="60" max="60" width="2.7109375" style="67" customWidth="1"/>
    <col min="61" max="61" width="9.140625" style="61" customWidth="1"/>
    <col min="62" max="67" width="9.140625" style="65"/>
    <col min="68" max="68" width="9.140625" style="12"/>
    <col min="69" max="70" width="8.85546875" style="12"/>
  </cols>
  <sheetData>
    <row r="1" spans="1:70" ht="12.95" customHeight="1" x14ac:dyDescent="0.25">
      <c r="E1" s="74" t="s">
        <v>16</v>
      </c>
      <c r="F1" s="118"/>
      <c r="G1" s="118"/>
      <c r="H1" s="118"/>
      <c r="I1" s="120"/>
      <c r="J1" s="118"/>
      <c r="K1" s="300" t="s">
        <v>17</v>
      </c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0"/>
      <c r="AJ1" s="300"/>
      <c r="AK1" s="300"/>
      <c r="AL1" s="300"/>
      <c r="AM1" s="300"/>
      <c r="AN1" s="300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119" t="s">
        <v>18</v>
      </c>
      <c r="BI1" s="288" t="s">
        <v>19</v>
      </c>
      <c r="BJ1" s="288" t="s">
        <v>20</v>
      </c>
      <c r="BK1" s="289" t="s">
        <v>21</v>
      </c>
      <c r="BL1" s="290"/>
      <c r="BM1" s="290"/>
      <c r="BN1" s="290"/>
      <c r="BO1" s="290"/>
      <c r="BP1" s="58"/>
      <c r="BQ1" s="58"/>
      <c r="BR1" s="58"/>
    </row>
    <row r="2" spans="1:70" ht="12.95" customHeight="1" x14ac:dyDescent="0.25">
      <c r="F2" s="74"/>
      <c r="G2" s="74"/>
      <c r="H2" s="74"/>
      <c r="I2" s="121"/>
      <c r="J2" s="74"/>
      <c r="K2" s="300" t="s">
        <v>22</v>
      </c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0"/>
      <c r="AE2" s="300"/>
      <c r="AF2" s="300"/>
      <c r="AG2" s="300"/>
      <c r="AH2" s="300"/>
      <c r="AI2" s="300"/>
      <c r="AJ2" s="300"/>
      <c r="AK2" s="300"/>
      <c r="AL2" s="300"/>
      <c r="AM2" s="300"/>
      <c r="AN2" s="300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I2" s="288"/>
      <c r="BJ2" s="288"/>
      <c r="BK2" s="289"/>
      <c r="BL2" s="290"/>
      <c r="BM2" s="290"/>
      <c r="BN2" s="290"/>
      <c r="BO2" s="290"/>
      <c r="BP2" s="58"/>
      <c r="BQ2" s="58"/>
      <c r="BR2" s="58"/>
    </row>
    <row r="3" spans="1:70" ht="12.95" customHeight="1" x14ac:dyDescent="0.25">
      <c r="E3" s="74"/>
      <c r="F3" s="74"/>
      <c r="G3" s="74"/>
      <c r="H3" s="74"/>
      <c r="I3" s="121"/>
      <c r="J3" s="74"/>
      <c r="K3" s="300" t="s">
        <v>23</v>
      </c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I3" s="288"/>
      <c r="BJ3" s="288"/>
      <c r="BK3" s="289"/>
      <c r="BL3" s="290"/>
      <c r="BM3" s="290"/>
      <c r="BN3" s="290"/>
      <c r="BO3" s="290"/>
      <c r="BP3" s="58"/>
      <c r="BQ3" s="58"/>
      <c r="BR3" s="58"/>
    </row>
    <row r="4" spans="1:70" ht="12.95" customHeight="1" x14ac:dyDescent="0.25"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I4" s="288"/>
      <c r="BJ4" s="288"/>
      <c r="BK4" s="289"/>
      <c r="BL4" s="290"/>
      <c r="BM4" s="290"/>
      <c r="BN4" s="290"/>
      <c r="BO4" s="290"/>
      <c r="BP4" s="58"/>
      <c r="BQ4" s="58"/>
      <c r="BR4" s="58"/>
    </row>
    <row r="5" spans="1:70" ht="12.95" customHeight="1" x14ac:dyDescent="0.25">
      <c r="A5" s="76"/>
      <c r="B5" s="76"/>
      <c r="C5" s="77" t="s">
        <v>24</v>
      </c>
      <c r="D5" s="68"/>
      <c r="E5" s="242" t="s">
        <v>25</v>
      </c>
      <c r="F5" s="243"/>
      <c r="G5" s="243"/>
      <c r="H5" s="243"/>
      <c r="I5" s="243"/>
      <c r="J5" s="243"/>
      <c r="K5" s="243"/>
      <c r="L5" s="244" t="s">
        <v>107</v>
      </c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6"/>
      <c r="Y5" s="243" t="s">
        <v>26</v>
      </c>
      <c r="Z5" s="243"/>
      <c r="AA5" s="243"/>
      <c r="AB5" s="243"/>
      <c r="AC5" s="243"/>
      <c r="AD5" s="243"/>
      <c r="AE5" s="243"/>
      <c r="AF5" s="243"/>
      <c r="AG5" s="243"/>
      <c r="AH5" s="296"/>
      <c r="AI5" s="297"/>
      <c r="AJ5" s="297"/>
      <c r="AK5" s="297"/>
      <c r="AL5" s="297"/>
      <c r="AM5" s="297"/>
      <c r="AN5" s="297"/>
      <c r="AO5" s="297"/>
      <c r="AP5" s="297"/>
      <c r="AQ5" s="297"/>
      <c r="AR5" s="297"/>
      <c r="AS5" s="297"/>
      <c r="AT5" s="297"/>
      <c r="AU5" s="297"/>
      <c r="AV5" s="297"/>
      <c r="AW5" s="297"/>
      <c r="AX5" s="297"/>
      <c r="AY5" s="297"/>
      <c r="AZ5" s="297"/>
      <c r="BA5" s="297"/>
      <c r="BB5" s="297"/>
      <c r="BC5" s="297"/>
      <c r="BD5" s="297"/>
      <c r="BE5" s="297"/>
      <c r="BF5" s="297"/>
      <c r="BG5" s="298"/>
      <c r="BH5" s="68"/>
      <c r="BI5" s="288"/>
      <c r="BJ5" s="288"/>
      <c r="BK5" s="289"/>
      <c r="BL5" s="290"/>
      <c r="BM5" s="290"/>
      <c r="BN5" s="290"/>
      <c r="BO5" s="290"/>
      <c r="BP5" s="58"/>
      <c r="BQ5" s="58"/>
      <c r="BR5" s="58"/>
    </row>
    <row r="6" spans="1:70" ht="12.95" customHeight="1" x14ac:dyDescent="0.25">
      <c r="A6" s="78"/>
      <c r="B6" s="78"/>
      <c r="C6" s="78"/>
      <c r="E6" s="242" t="s">
        <v>27</v>
      </c>
      <c r="F6" s="243"/>
      <c r="G6" s="243"/>
      <c r="H6" s="243"/>
      <c r="I6" s="243"/>
      <c r="J6" s="243"/>
      <c r="K6" s="243"/>
      <c r="L6" s="293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5"/>
      <c r="Y6" s="243" t="s">
        <v>28</v>
      </c>
      <c r="Z6" s="243"/>
      <c r="AA6" s="243"/>
      <c r="AB6" s="243"/>
      <c r="AC6" s="243"/>
      <c r="AD6" s="243"/>
      <c r="AE6" s="243"/>
      <c r="AF6" s="243"/>
      <c r="AG6" s="243"/>
      <c r="AH6" s="247"/>
      <c r="AI6" s="248"/>
      <c r="AJ6" s="248"/>
      <c r="AK6" s="248"/>
      <c r="AL6" s="248"/>
      <c r="AM6" s="248"/>
      <c r="AN6" s="248"/>
      <c r="AO6" s="248"/>
      <c r="AP6" s="248"/>
      <c r="AQ6" s="248"/>
      <c r="AR6" s="248"/>
      <c r="AS6" s="248"/>
      <c r="AT6" s="248"/>
      <c r="AU6" s="248"/>
      <c r="AV6" s="248"/>
      <c r="AW6" s="248"/>
      <c r="AX6" s="248"/>
      <c r="AY6" s="248"/>
      <c r="AZ6" s="248"/>
      <c r="BA6" s="248"/>
      <c r="BB6" s="248"/>
      <c r="BC6" s="248"/>
      <c r="BD6" s="248"/>
      <c r="BE6" s="248"/>
      <c r="BF6" s="248"/>
      <c r="BG6" s="249"/>
      <c r="BI6" s="288"/>
      <c r="BJ6" s="288"/>
      <c r="BK6" s="289"/>
      <c r="BL6" s="288" t="s">
        <v>29</v>
      </c>
      <c r="BM6" s="288"/>
      <c r="BN6" s="288"/>
      <c r="BO6" s="288"/>
      <c r="BP6" s="58"/>
      <c r="BQ6" s="58"/>
      <c r="BR6" s="58"/>
    </row>
    <row r="7" spans="1:70" ht="12.95" customHeight="1" x14ac:dyDescent="0.25">
      <c r="A7" s="78"/>
      <c r="B7" s="78"/>
      <c r="C7" s="78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I7" s="288"/>
      <c r="BJ7" s="288"/>
      <c r="BK7" s="289"/>
      <c r="BL7" s="288"/>
      <c r="BM7" s="288"/>
      <c r="BN7" s="288"/>
      <c r="BO7" s="288"/>
      <c r="BP7" s="58"/>
      <c r="BQ7" s="58"/>
      <c r="BR7" s="58"/>
    </row>
    <row r="8" spans="1:70" ht="12.95" customHeight="1" x14ac:dyDescent="0.25">
      <c r="A8" s="78"/>
      <c r="B8" s="78"/>
      <c r="C8" s="78"/>
      <c r="E8" s="240" t="s">
        <v>30</v>
      </c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C8" s="241"/>
      <c r="BD8" s="241"/>
      <c r="BE8" s="241"/>
      <c r="BF8" s="241"/>
      <c r="BG8" s="241"/>
      <c r="BI8" s="288"/>
      <c r="BJ8" s="288"/>
      <c r="BK8" s="289"/>
      <c r="BL8" s="288"/>
      <c r="BM8" s="288"/>
      <c r="BN8" s="288"/>
      <c r="BO8" s="288"/>
      <c r="BP8" s="58"/>
      <c r="BQ8" s="58"/>
      <c r="BR8" s="58"/>
    </row>
    <row r="9" spans="1:70" ht="12.95" customHeight="1" x14ac:dyDescent="0.25">
      <c r="A9" s="78"/>
      <c r="B9" s="78"/>
      <c r="C9" s="78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I9" s="288"/>
      <c r="BJ9" s="288"/>
      <c r="BK9" s="289"/>
      <c r="BL9" s="288"/>
      <c r="BM9" s="288"/>
      <c r="BN9" s="288"/>
      <c r="BO9" s="288"/>
      <c r="BP9" s="58"/>
      <c r="BQ9" s="58"/>
      <c r="BR9" s="58"/>
    </row>
    <row r="10" spans="1:70" ht="12.95" customHeight="1" x14ac:dyDescent="0.25">
      <c r="A10" s="79"/>
      <c r="B10" s="79"/>
      <c r="C10" s="79"/>
      <c r="D10" s="69"/>
      <c r="E10" s="280" t="s">
        <v>31</v>
      </c>
      <c r="F10" s="280"/>
      <c r="G10" s="280"/>
      <c r="H10" s="280"/>
      <c r="I10" s="280"/>
      <c r="J10" s="20" t="s">
        <v>32</v>
      </c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69"/>
      <c r="BI10" s="288"/>
      <c r="BJ10" s="288"/>
      <c r="BK10" s="289"/>
      <c r="BL10" s="59" t="s">
        <v>33</v>
      </c>
      <c r="BM10" s="59" t="s">
        <v>34</v>
      </c>
      <c r="BN10" s="59" t="s">
        <v>35</v>
      </c>
      <c r="BO10" s="59" t="s">
        <v>36</v>
      </c>
      <c r="BP10" s="58"/>
      <c r="BQ10" s="58"/>
      <c r="BR10" s="58"/>
    </row>
    <row r="11" spans="1:70" ht="12.95" customHeight="1" x14ac:dyDescent="0.25">
      <c r="A11" s="79"/>
      <c r="B11" s="79"/>
      <c r="C11" s="80"/>
      <c r="D11" s="69"/>
      <c r="E11" s="291" t="s">
        <v>37</v>
      </c>
      <c r="F11" s="254"/>
      <c r="G11" s="254" t="s">
        <v>38</v>
      </c>
      <c r="H11" s="254"/>
      <c r="I11" s="254"/>
      <c r="J11" s="208" t="s">
        <v>39</v>
      </c>
      <c r="K11" s="208"/>
      <c r="L11" s="208"/>
      <c r="M11" s="208"/>
      <c r="N11" s="208"/>
      <c r="O11" s="208"/>
      <c r="P11" s="208"/>
      <c r="Q11" s="208"/>
      <c r="R11" s="208" t="s">
        <v>40</v>
      </c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54" t="s">
        <v>41</v>
      </c>
      <c r="BB11" s="254"/>
      <c r="BC11" s="254"/>
      <c r="BD11" s="254" t="s">
        <v>42</v>
      </c>
      <c r="BE11" s="254"/>
      <c r="BF11" s="254"/>
      <c r="BG11" s="254"/>
      <c r="BH11" s="69"/>
      <c r="BI11" s="288"/>
      <c r="BJ11" s="288"/>
      <c r="BK11" s="289"/>
      <c r="BL11" s="57"/>
      <c r="BM11" s="57"/>
      <c r="BN11" s="57"/>
      <c r="BO11" s="57"/>
      <c r="BP11" s="58"/>
      <c r="BQ11" s="58"/>
      <c r="BR11" s="58"/>
    </row>
    <row r="12" spans="1:70" ht="12.95" customHeight="1" x14ac:dyDescent="0.25">
      <c r="A12" s="79"/>
      <c r="B12" s="79"/>
      <c r="C12" s="79"/>
      <c r="D12" s="69"/>
      <c r="E12" s="255" t="s">
        <v>43</v>
      </c>
      <c r="F12" s="233"/>
      <c r="G12" s="233">
        <v>1</v>
      </c>
      <c r="H12" s="233"/>
      <c r="I12" s="234"/>
      <c r="J12" s="258" t="s">
        <v>44</v>
      </c>
      <c r="K12" s="231"/>
      <c r="L12" s="231"/>
      <c r="M12" s="231"/>
      <c r="N12" s="231"/>
      <c r="O12" s="231"/>
      <c r="P12" s="231"/>
      <c r="Q12" s="231"/>
      <c r="R12" s="231" t="s">
        <v>45</v>
      </c>
      <c r="S12" s="231"/>
      <c r="T12" s="231"/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  <c r="AP12" s="231"/>
      <c r="AQ12" s="231"/>
      <c r="AR12" s="231"/>
      <c r="AS12" s="231"/>
      <c r="AT12" s="231"/>
      <c r="AU12" s="231"/>
      <c r="AV12" s="231"/>
      <c r="AW12" s="231"/>
      <c r="AX12" s="231"/>
      <c r="AY12" s="231"/>
      <c r="AZ12" s="231"/>
      <c r="BA12" s="233">
        <v>5</v>
      </c>
      <c r="BB12" s="233"/>
      <c r="BC12" s="233"/>
      <c r="BD12" s="101">
        <v>4</v>
      </c>
      <c r="BE12" s="101">
        <v>4</v>
      </c>
      <c r="BF12" s="101" t="s">
        <v>46</v>
      </c>
      <c r="BG12" s="101" t="s">
        <v>46</v>
      </c>
      <c r="BH12" s="69"/>
      <c r="BI12" s="102">
        <v>1</v>
      </c>
      <c r="BJ12" s="57" t="b">
        <f>AND(E12="y",NOT(ISBLANK(J12)))</f>
        <v>1</v>
      </c>
      <c r="BK12" s="61">
        <v>1</v>
      </c>
      <c r="BL12" s="57">
        <f t="shared" ref="BL12:BO14" si="0">IF(OR(SUM($BD12:$BG12)=0,BD12="-"),IF(BD12="x",$BA12/COUNTIF($BD12:$BG12,"x"),0),$BA12/SUM($BD12:$BG12)*BD12)</f>
        <v>2.5</v>
      </c>
      <c r="BM12" s="57">
        <f t="shared" si="0"/>
        <v>2.5</v>
      </c>
      <c r="BN12" s="57">
        <f t="shared" si="0"/>
        <v>0</v>
      </c>
      <c r="BO12" s="57">
        <f t="shared" si="0"/>
        <v>0</v>
      </c>
      <c r="BP12" s="58"/>
      <c r="BQ12" s="58"/>
      <c r="BR12" s="58"/>
    </row>
    <row r="13" spans="1:70" ht="12.95" customHeight="1" x14ac:dyDescent="0.25">
      <c r="E13" s="292" t="s">
        <v>43</v>
      </c>
      <c r="F13" s="235"/>
      <c r="G13" s="235">
        <v>1</v>
      </c>
      <c r="H13" s="235"/>
      <c r="I13" s="236"/>
      <c r="J13" s="266" t="s">
        <v>47</v>
      </c>
      <c r="K13" s="232"/>
      <c r="L13" s="232"/>
      <c r="M13" s="232"/>
      <c r="N13" s="232"/>
      <c r="O13" s="232"/>
      <c r="P13" s="232"/>
      <c r="Q13" s="232"/>
      <c r="R13" s="232" t="s">
        <v>48</v>
      </c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5">
        <v>1</v>
      </c>
      <c r="BB13" s="235"/>
      <c r="BC13" s="235"/>
      <c r="BD13" s="18" t="s">
        <v>49</v>
      </c>
      <c r="BE13" s="18" t="s">
        <v>49</v>
      </c>
      <c r="BF13" s="18" t="s">
        <v>49</v>
      </c>
      <c r="BG13" s="18" t="s">
        <v>49</v>
      </c>
      <c r="BI13" s="61">
        <v>1</v>
      </c>
      <c r="BJ13" s="57" t="b">
        <f>AND(E13="y",NOT(ISBLANK(J13)))</f>
        <v>1</v>
      </c>
      <c r="BK13" s="61">
        <v>1</v>
      </c>
      <c r="BL13" s="57">
        <f t="shared" si="0"/>
        <v>0.25</v>
      </c>
      <c r="BM13" s="57">
        <f t="shared" si="0"/>
        <v>0.25</v>
      </c>
      <c r="BN13" s="57">
        <f t="shared" si="0"/>
        <v>0.25</v>
      </c>
      <c r="BO13" s="57">
        <f t="shared" si="0"/>
        <v>0.25</v>
      </c>
      <c r="BP13" s="58"/>
      <c r="BQ13" s="58"/>
      <c r="BR13" s="58"/>
    </row>
    <row r="14" spans="1:70" ht="12.95" customHeight="1" x14ac:dyDescent="0.25">
      <c r="E14" s="256" t="s">
        <v>43</v>
      </c>
      <c r="F14" s="257"/>
      <c r="G14" s="237">
        <v>1</v>
      </c>
      <c r="H14" s="238"/>
      <c r="I14" s="239"/>
      <c r="J14" s="266" t="s">
        <v>50</v>
      </c>
      <c r="K14" s="232"/>
      <c r="L14" s="232"/>
      <c r="M14" s="232"/>
      <c r="N14" s="232"/>
      <c r="O14" s="232"/>
      <c r="P14" s="232"/>
      <c r="Q14" s="232"/>
      <c r="R14" s="232" t="s">
        <v>51</v>
      </c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63">
        <v>5</v>
      </c>
      <c r="BB14" s="264"/>
      <c r="BC14" s="265"/>
      <c r="BD14" s="113">
        <v>2</v>
      </c>
      <c r="BE14" s="113" t="s">
        <v>46</v>
      </c>
      <c r="BF14" s="113" t="s">
        <v>46</v>
      </c>
      <c r="BG14" s="113" t="s">
        <v>46</v>
      </c>
      <c r="BI14" s="61">
        <v>1</v>
      </c>
      <c r="BJ14" s="57" t="b">
        <f>AND(E14="y",NOT(ISBLANK(J14)))</f>
        <v>1</v>
      </c>
      <c r="BK14" s="61">
        <v>1</v>
      </c>
      <c r="BL14" s="57">
        <f t="shared" si="0"/>
        <v>5</v>
      </c>
      <c r="BM14" s="57">
        <f t="shared" si="0"/>
        <v>0</v>
      </c>
      <c r="BN14" s="57">
        <f t="shared" si="0"/>
        <v>0</v>
      </c>
      <c r="BO14" s="57">
        <f t="shared" si="0"/>
        <v>0</v>
      </c>
      <c r="BP14" s="58"/>
      <c r="BQ14" s="58"/>
      <c r="BR14" s="58"/>
    </row>
    <row r="15" spans="1:70" ht="12.95" customHeight="1" x14ac:dyDescent="0.25">
      <c r="C15" s="79"/>
      <c r="D15" s="69"/>
      <c r="E15" s="210" t="s">
        <v>52</v>
      </c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09">
        <f>SUMIF($BJ12:$BJ14,TRUE,BA12:BA14)</f>
        <v>11</v>
      </c>
      <c r="BB15" s="209"/>
      <c r="BC15" s="209"/>
      <c r="BD15" s="4"/>
      <c r="BE15" s="4"/>
      <c r="BF15" s="4"/>
      <c r="BG15" s="4"/>
      <c r="BH15" s="69"/>
      <c r="BI15" s="102"/>
      <c r="BJ15" s="57"/>
      <c r="BK15" s="57"/>
      <c r="BL15" s="57"/>
      <c r="BM15" s="57"/>
      <c r="BN15" s="57"/>
      <c r="BO15" s="57"/>
      <c r="BP15" s="58"/>
      <c r="BQ15" s="58"/>
      <c r="BR15" s="58"/>
    </row>
    <row r="16" spans="1:70" ht="12.95" customHeight="1" x14ac:dyDescent="0.25">
      <c r="C16" s="79"/>
      <c r="D16" s="69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69"/>
      <c r="BI16" s="102"/>
      <c r="BJ16" s="57"/>
      <c r="BK16" s="57"/>
      <c r="BL16" s="57"/>
      <c r="BM16" s="57"/>
      <c r="BN16" s="57"/>
      <c r="BO16" s="57"/>
      <c r="BP16" s="58"/>
      <c r="BQ16" s="58"/>
      <c r="BR16" s="58"/>
    </row>
    <row r="17" spans="3:70" ht="12.95" customHeight="1" x14ac:dyDescent="0.25">
      <c r="C17" s="79"/>
      <c r="D17" s="69"/>
      <c r="E17" s="280" t="s">
        <v>31</v>
      </c>
      <c r="F17" s="280"/>
      <c r="G17" s="280"/>
      <c r="H17" s="280"/>
      <c r="I17" s="280"/>
      <c r="J17" s="20" t="s">
        <v>53</v>
      </c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48"/>
      <c r="Z17" s="48"/>
      <c r="AA17" s="30"/>
      <c r="AB17" s="281" t="s">
        <v>54</v>
      </c>
      <c r="AC17" s="281"/>
      <c r="AD17" s="281"/>
      <c r="AE17" s="281"/>
      <c r="AF17" s="281"/>
      <c r="AG17" s="281"/>
      <c r="AH17" s="281"/>
      <c r="AI17" s="281"/>
      <c r="AJ17" s="281"/>
      <c r="AK17" s="281"/>
      <c r="AL17" s="281"/>
      <c r="AM17" s="281"/>
      <c r="AN17" s="281"/>
      <c r="AO17" s="281"/>
      <c r="AP17" s="281"/>
      <c r="AQ17" s="281"/>
      <c r="AR17" s="281"/>
      <c r="AS17" s="281"/>
      <c r="AT17" s="281"/>
      <c r="AU17" s="281"/>
      <c r="AV17" s="281"/>
      <c r="AW17" s="281"/>
      <c r="AX17" s="281"/>
      <c r="AY17" s="281"/>
      <c r="AZ17" s="281"/>
      <c r="BA17" s="281"/>
      <c r="BB17" s="281"/>
      <c r="BC17" s="281"/>
      <c r="BD17" s="281"/>
      <c r="BE17" s="281"/>
      <c r="BF17" s="281"/>
      <c r="BG17" s="281"/>
      <c r="BH17" s="69"/>
      <c r="BI17" s="102"/>
      <c r="BJ17" s="57" t="b">
        <f>COUNTIF(BJ19:BJ21,TRUE)=BJ18</f>
        <v>0</v>
      </c>
      <c r="BK17" s="57"/>
      <c r="BL17" s="57"/>
      <c r="BM17" s="57"/>
      <c r="BN17" s="57"/>
      <c r="BO17" s="57"/>
      <c r="BP17" s="58"/>
      <c r="BQ17" s="58"/>
      <c r="BR17" s="58"/>
    </row>
    <row r="18" spans="3:70" ht="12.95" customHeight="1" x14ac:dyDescent="0.25">
      <c r="C18" s="79"/>
      <c r="D18" s="69"/>
      <c r="E18" s="291" t="s">
        <v>37</v>
      </c>
      <c r="F18" s="254"/>
      <c r="G18" s="254" t="s">
        <v>38</v>
      </c>
      <c r="H18" s="254"/>
      <c r="I18" s="254"/>
      <c r="J18" s="208" t="s">
        <v>39</v>
      </c>
      <c r="K18" s="208"/>
      <c r="L18" s="208"/>
      <c r="M18" s="208"/>
      <c r="N18" s="208"/>
      <c r="O18" s="208"/>
      <c r="P18" s="208"/>
      <c r="Q18" s="208"/>
      <c r="R18" s="208" t="s">
        <v>40</v>
      </c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54" t="s">
        <v>41</v>
      </c>
      <c r="BB18" s="254"/>
      <c r="BC18" s="254"/>
      <c r="BD18" s="254" t="s">
        <v>42</v>
      </c>
      <c r="BE18" s="254"/>
      <c r="BF18" s="254"/>
      <c r="BG18" s="254"/>
      <c r="BH18" s="69"/>
      <c r="BI18" s="102"/>
      <c r="BJ18" s="61">
        <v>1</v>
      </c>
      <c r="BK18" s="57"/>
      <c r="BL18" s="57"/>
      <c r="BM18" s="57"/>
      <c r="BN18" s="57"/>
      <c r="BO18" s="57"/>
      <c r="BP18" s="58"/>
      <c r="BQ18" s="58"/>
      <c r="BR18" s="58"/>
    </row>
    <row r="19" spans="3:70" ht="12.95" customHeight="1" x14ac:dyDescent="0.25">
      <c r="C19" s="77" t="s">
        <v>55</v>
      </c>
      <c r="E19" s="268"/>
      <c r="F19" s="269"/>
      <c r="G19" s="250">
        <v>1</v>
      </c>
      <c r="H19" s="250"/>
      <c r="I19" s="251"/>
      <c r="J19" s="227" t="s">
        <v>56</v>
      </c>
      <c r="K19" s="211"/>
      <c r="L19" s="211"/>
      <c r="M19" s="211"/>
      <c r="N19" s="211"/>
      <c r="O19" s="211"/>
      <c r="P19" s="211"/>
      <c r="Q19" s="211"/>
      <c r="R19" s="211" t="s">
        <v>57</v>
      </c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25">
        <v>4</v>
      </c>
      <c r="BB19" s="225"/>
      <c r="BC19" s="225"/>
      <c r="BD19" s="53">
        <v>2</v>
      </c>
      <c r="BE19" s="53">
        <v>2</v>
      </c>
      <c r="BF19" s="53" t="s">
        <v>46</v>
      </c>
      <c r="BG19" s="53" t="s">
        <v>46</v>
      </c>
      <c r="BJ19" s="57" t="b">
        <f>AND(E19="y",NOT(ISBLANK(J19)))</f>
        <v>0</v>
      </c>
      <c r="BK19" s="61">
        <v>1</v>
      </c>
      <c r="BL19" s="57">
        <f t="shared" ref="BL19:BO21" si="1">IF(OR(SUM($BD19:$BG19)=0,BD19="-"),IF(BD19="x",$BA19/COUNTIF($BD19:$BG19,"x"),0),$BA19/SUM($BD19:$BG19)*BD19)</f>
        <v>2</v>
      </c>
      <c r="BM19" s="57">
        <f t="shared" si="1"/>
        <v>2</v>
      </c>
      <c r="BN19" s="57">
        <f t="shared" si="1"/>
        <v>0</v>
      </c>
      <c r="BO19" s="57">
        <f t="shared" si="1"/>
        <v>0</v>
      </c>
      <c r="BP19" s="58"/>
      <c r="BQ19" s="58"/>
      <c r="BR19" s="58"/>
    </row>
    <row r="20" spans="3:70" ht="12.95" customHeight="1" x14ac:dyDescent="0.25">
      <c r="E20" s="136"/>
      <c r="F20" s="137"/>
      <c r="G20" s="155">
        <v>1</v>
      </c>
      <c r="H20" s="155"/>
      <c r="I20" s="156"/>
      <c r="J20" s="131" t="s">
        <v>58</v>
      </c>
      <c r="K20" s="139"/>
      <c r="L20" s="139"/>
      <c r="M20" s="139"/>
      <c r="N20" s="139"/>
      <c r="O20" s="139"/>
      <c r="P20" s="139"/>
      <c r="Q20" s="139"/>
      <c r="R20" s="139" t="s">
        <v>59</v>
      </c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40">
        <v>5</v>
      </c>
      <c r="BB20" s="140"/>
      <c r="BC20" s="140"/>
      <c r="BD20" s="19">
        <v>4</v>
      </c>
      <c r="BE20" s="19">
        <v>4</v>
      </c>
      <c r="BF20" s="19" t="s">
        <v>46</v>
      </c>
      <c r="BG20" s="19" t="s">
        <v>46</v>
      </c>
      <c r="BJ20" s="57" t="b">
        <f>AND(E20="y",NOT(ISBLANK(J20)))</f>
        <v>0</v>
      </c>
      <c r="BK20" s="61">
        <v>1</v>
      </c>
      <c r="BL20" s="57">
        <f t="shared" si="1"/>
        <v>2.5</v>
      </c>
      <c r="BM20" s="57">
        <f t="shared" si="1"/>
        <v>2.5</v>
      </c>
      <c r="BN20" s="57">
        <f t="shared" si="1"/>
        <v>0</v>
      </c>
      <c r="BO20" s="57">
        <f t="shared" si="1"/>
        <v>0</v>
      </c>
      <c r="BP20" s="58"/>
      <c r="BQ20" s="58"/>
      <c r="BR20" s="58"/>
    </row>
    <row r="21" spans="3:70" ht="12.95" customHeight="1" x14ac:dyDescent="0.25">
      <c r="E21" s="260"/>
      <c r="F21" s="261"/>
      <c r="G21" s="252">
        <v>1</v>
      </c>
      <c r="H21" s="252"/>
      <c r="I21" s="253"/>
      <c r="J21" s="131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40"/>
      <c r="BB21" s="140"/>
      <c r="BC21" s="140"/>
      <c r="BD21" s="19" t="s">
        <v>46</v>
      </c>
      <c r="BE21" s="19" t="s">
        <v>46</v>
      </c>
      <c r="BF21" s="19" t="s">
        <v>46</v>
      </c>
      <c r="BG21" s="19" t="s">
        <v>46</v>
      </c>
      <c r="BJ21" s="57" t="b">
        <f>AND(E21="y",NOT(ISBLANK(J21)))</f>
        <v>0</v>
      </c>
      <c r="BK21" s="61">
        <v>1</v>
      </c>
      <c r="BL21" s="57">
        <f t="shared" si="1"/>
        <v>0</v>
      </c>
      <c r="BM21" s="57">
        <f t="shared" si="1"/>
        <v>0</v>
      </c>
      <c r="BN21" s="57">
        <f t="shared" si="1"/>
        <v>0</v>
      </c>
      <c r="BO21" s="57">
        <f t="shared" si="1"/>
        <v>0</v>
      </c>
      <c r="BP21" s="58"/>
      <c r="BQ21" s="58"/>
      <c r="BR21" s="58"/>
    </row>
    <row r="22" spans="3:70" ht="12.95" customHeight="1" x14ac:dyDescent="0.25">
      <c r="E22" s="210" t="s">
        <v>52</v>
      </c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09">
        <f>SUMIF($BJ19:$BJ21,TRUE,BA19:BA21)</f>
        <v>0</v>
      </c>
      <c r="BB22" s="209"/>
      <c r="BC22" s="209"/>
      <c r="BD22" s="4"/>
      <c r="BE22" s="4"/>
      <c r="BF22" s="4"/>
      <c r="BG22" s="4"/>
      <c r="BJ22" s="57"/>
      <c r="BK22" s="57"/>
      <c r="BL22" s="57"/>
      <c r="BM22" s="57"/>
      <c r="BN22" s="57"/>
      <c r="BO22" s="57"/>
      <c r="BP22" s="58"/>
      <c r="BQ22" s="58"/>
      <c r="BR22" s="58"/>
    </row>
    <row r="23" spans="3:70" ht="12.95" customHeight="1" x14ac:dyDescent="0.25"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J23" s="57"/>
      <c r="BK23" s="57"/>
      <c r="BL23" s="57"/>
      <c r="BM23" s="57"/>
      <c r="BN23" s="57"/>
      <c r="BO23" s="57"/>
      <c r="BP23" s="58"/>
      <c r="BQ23" s="58"/>
      <c r="BR23" s="58"/>
    </row>
    <row r="24" spans="3:70" ht="12.95" customHeight="1" x14ac:dyDescent="0.25">
      <c r="E24" s="280" t="s">
        <v>31</v>
      </c>
      <c r="F24" s="280"/>
      <c r="G24" s="280"/>
      <c r="H24" s="280"/>
      <c r="I24" s="280"/>
      <c r="J24" s="20" t="s">
        <v>60</v>
      </c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J24" s="57"/>
      <c r="BK24" s="57"/>
      <c r="BL24" s="57"/>
      <c r="BM24" s="57"/>
      <c r="BN24" s="57"/>
      <c r="BO24" s="57"/>
      <c r="BP24" s="58"/>
      <c r="BQ24" s="58"/>
      <c r="BR24" s="58"/>
    </row>
    <row r="25" spans="3:70" ht="12.95" customHeight="1" x14ac:dyDescent="0.25">
      <c r="E25" s="226" t="s">
        <v>37</v>
      </c>
      <c r="F25" s="226"/>
      <c r="G25" s="226" t="s">
        <v>38</v>
      </c>
      <c r="H25" s="226"/>
      <c r="I25" s="226"/>
      <c r="J25" s="262" t="s">
        <v>39</v>
      </c>
      <c r="K25" s="262"/>
      <c r="L25" s="262"/>
      <c r="M25" s="262"/>
      <c r="N25" s="262"/>
      <c r="O25" s="262"/>
      <c r="P25" s="262"/>
      <c r="Q25" s="262"/>
      <c r="R25" s="262" t="s">
        <v>40</v>
      </c>
      <c r="S25" s="262"/>
      <c r="T25" s="262"/>
      <c r="U25" s="262"/>
      <c r="V25" s="262"/>
      <c r="W25" s="262"/>
      <c r="X25" s="262"/>
      <c r="Y25" s="262"/>
      <c r="Z25" s="262"/>
      <c r="AA25" s="262"/>
      <c r="AB25" s="262"/>
      <c r="AC25" s="262"/>
      <c r="AD25" s="262"/>
      <c r="AE25" s="262"/>
      <c r="AF25" s="262"/>
      <c r="AG25" s="262"/>
      <c r="AH25" s="262"/>
      <c r="AI25" s="262"/>
      <c r="AJ25" s="262"/>
      <c r="AK25" s="262"/>
      <c r="AL25" s="262"/>
      <c r="AM25" s="262"/>
      <c r="AN25" s="262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26" t="s">
        <v>41</v>
      </c>
      <c r="BB25" s="226"/>
      <c r="BC25" s="226"/>
      <c r="BD25" s="226" t="s">
        <v>42</v>
      </c>
      <c r="BE25" s="226"/>
      <c r="BF25" s="226"/>
      <c r="BG25" s="226"/>
      <c r="BJ25" s="57"/>
      <c r="BK25" s="57"/>
      <c r="BL25" s="57"/>
      <c r="BM25" s="57"/>
      <c r="BN25" s="57"/>
      <c r="BO25" s="57"/>
      <c r="BP25" s="58"/>
      <c r="BQ25" s="58"/>
      <c r="BR25" s="58"/>
    </row>
    <row r="26" spans="3:70" ht="12.95" customHeight="1" x14ac:dyDescent="0.25">
      <c r="E26" s="286" t="s">
        <v>43</v>
      </c>
      <c r="F26" s="225"/>
      <c r="G26" s="225">
        <v>1</v>
      </c>
      <c r="H26" s="225"/>
      <c r="I26" s="230"/>
      <c r="J26" s="227" t="s">
        <v>61</v>
      </c>
      <c r="K26" s="211"/>
      <c r="L26" s="211"/>
      <c r="M26" s="211"/>
      <c r="N26" s="211"/>
      <c r="O26" s="211"/>
      <c r="P26" s="211"/>
      <c r="Q26" s="211"/>
      <c r="R26" s="211" t="s">
        <v>62</v>
      </c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25">
        <v>6</v>
      </c>
      <c r="BB26" s="225"/>
      <c r="BC26" s="225"/>
      <c r="BD26" s="104" t="s">
        <v>46</v>
      </c>
      <c r="BE26" s="104" t="s">
        <v>46</v>
      </c>
      <c r="BF26" s="104">
        <v>4</v>
      </c>
      <c r="BG26" s="104">
        <v>2</v>
      </c>
      <c r="BI26" s="61">
        <v>1</v>
      </c>
      <c r="BJ26" s="57" t="b">
        <f t="shared" ref="BJ26:BJ32" si="2">AND(E26="y",NOT(ISBLANK(J26)))</f>
        <v>1</v>
      </c>
      <c r="BK26" s="61">
        <v>1</v>
      </c>
      <c r="BL26" s="57">
        <f t="shared" ref="BL26:BO32" si="3">IF(OR(SUM($BD26:$BG26)=0,BD26="-"),IF(BD26="x",$BA26/COUNTIF($BD26:$BG26,"x"),0),$BA26/SUM($BD26:$BG26)*BD26)</f>
        <v>0</v>
      </c>
      <c r="BM26" s="57">
        <f t="shared" si="3"/>
        <v>0</v>
      </c>
      <c r="BN26" s="57">
        <f t="shared" si="3"/>
        <v>4</v>
      </c>
      <c r="BO26" s="57">
        <f t="shared" si="3"/>
        <v>2</v>
      </c>
      <c r="BP26" s="58"/>
      <c r="BQ26" s="58"/>
      <c r="BR26" s="58"/>
    </row>
    <row r="27" spans="3:70" ht="12.95" customHeight="1" x14ac:dyDescent="0.25">
      <c r="E27" s="141" t="s">
        <v>43</v>
      </c>
      <c r="F27" s="140"/>
      <c r="G27" s="140">
        <v>1</v>
      </c>
      <c r="H27" s="140"/>
      <c r="I27" s="160"/>
      <c r="J27" s="131" t="s">
        <v>63</v>
      </c>
      <c r="K27" s="139"/>
      <c r="L27" s="139"/>
      <c r="M27" s="139"/>
      <c r="N27" s="139"/>
      <c r="O27" s="139"/>
      <c r="P27" s="139"/>
      <c r="Q27" s="139"/>
      <c r="R27" s="139" t="s">
        <v>64</v>
      </c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40">
        <v>6</v>
      </c>
      <c r="BB27" s="140"/>
      <c r="BC27" s="133"/>
      <c r="BD27" s="106">
        <v>4</v>
      </c>
      <c r="BE27" s="107">
        <v>4</v>
      </c>
      <c r="BF27" s="107" t="s">
        <v>46</v>
      </c>
      <c r="BG27" s="107" t="s">
        <v>46</v>
      </c>
      <c r="BI27" s="61">
        <v>1</v>
      </c>
      <c r="BJ27" s="57" t="b">
        <f t="shared" si="2"/>
        <v>1</v>
      </c>
      <c r="BK27" s="61">
        <v>1</v>
      </c>
      <c r="BL27" s="57">
        <f t="shared" si="3"/>
        <v>3</v>
      </c>
      <c r="BM27" s="57">
        <f t="shared" si="3"/>
        <v>3</v>
      </c>
      <c r="BN27" s="57">
        <f t="shared" si="3"/>
        <v>0</v>
      </c>
      <c r="BO27" s="57">
        <f t="shared" si="3"/>
        <v>0</v>
      </c>
      <c r="BP27" s="58"/>
      <c r="BQ27" s="58"/>
      <c r="BR27" s="58"/>
    </row>
    <row r="28" spans="3:70" ht="12.95" customHeight="1" x14ac:dyDescent="0.25">
      <c r="E28" s="141" t="s">
        <v>43</v>
      </c>
      <c r="F28" s="140"/>
      <c r="G28" s="140">
        <v>1</v>
      </c>
      <c r="H28" s="140"/>
      <c r="I28" s="160"/>
      <c r="J28" s="131" t="s">
        <v>65</v>
      </c>
      <c r="K28" s="139"/>
      <c r="L28" s="139"/>
      <c r="M28" s="139"/>
      <c r="N28" s="139"/>
      <c r="O28" s="139"/>
      <c r="P28" s="139"/>
      <c r="Q28" s="139"/>
      <c r="R28" s="139" t="s">
        <v>66</v>
      </c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40">
        <v>6</v>
      </c>
      <c r="BB28" s="140"/>
      <c r="BC28" s="133"/>
      <c r="BD28" s="107" t="s">
        <v>46</v>
      </c>
      <c r="BE28" s="111" t="s">
        <v>46</v>
      </c>
      <c r="BF28" s="111">
        <v>8</v>
      </c>
      <c r="BG28" s="112">
        <v>8</v>
      </c>
      <c r="BI28" s="61">
        <v>1</v>
      </c>
      <c r="BJ28" s="57" t="b">
        <f t="shared" si="2"/>
        <v>1</v>
      </c>
      <c r="BK28" s="61">
        <v>1</v>
      </c>
      <c r="BL28" s="57">
        <f t="shared" si="3"/>
        <v>0</v>
      </c>
      <c r="BM28" s="57">
        <f t="shared" si="3"/>
        <v>0</v>
      </c>
      <c r="BN28" s="57">
        <f t="shared" si="3"/>
        <v>3</v>
      </c>
      <c r="BO28" s="57">
        <f t="shared" si="3"/>
        <v>3</v>
      </c>
      <c r="BP28" s="58"/>
      <c r="BQ28" s="58"/>
      <c r="BR28" s="58"/>
    </row>
    <row r="29" spans="3:70" ht="12.95" customHeight="1" x14ac:dyDescent="0.25">
      <c r="E29" s="141" t="s">
        <v>43</v>
      </c>
      <c r="F29" s="140"/>
      <c r="G29" s="140">
        <v>1</v>
      </c>
      <c r="H29" s="140"/>
      <c r="I29" s="160"/>
      <c r="J29" s="131" t="s">
        <v>67</v>
      </c>
      <c r="K29" s="139"/>
      <c r="L29" s="139"/>
      <c r="M29" s="139"/>
      <c r="N29" s="139"/>
      <c r="O29" s="139"/>
      <c r="P29" s="139"/>
      <c r="Q29" s="139"/>
      <c r="R29" s="139" t="s">
        <v>68</v>
      </c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40">
        <v>6</v>
      </c>
      <c r="BB29" s="140"/>
      <c r="BC29" s="133"/>
      <c r="BD29" s="108" t="s">
        <v>46</v>
      </c>
      <c r="BE29" s="109" t="s">
        <v>46</v>
      </c>
      <c r="BF29" s="111">
        <v>2</v>
      </c>
      <c r="BG29" s="110">
        <v>2</v>
      </c>
      <c r="BI29" s="61">
        <v>1</v>
      </c>
      <c r="BJ29" s="57" t="b">
        <f t="shared" si="2"/>
        <v>1</v>
      </c>
      <c r="BK29" s="61">
        <v>1</v>
      </c>
      <c r="BL29" s="57">
        <f t="shared" si="3"/>
        <v>0</v>
      </c>
      <c r="BM29" s="57">
        <f t="shared" si="3"/>
        <v>0</v>
      </c>
      <c r="BN29" s="57">
        <f t="shared" si="3"/>
        <v>3</v>
      </c>
      <c r="BO29" s="57">
        <f t="shared" si="3"/>
        <v>3</v>
      </c>
      <c r="BP29" s="58"/>
      <c r="BQ29" s="58"/>
      <c r="BR29" s="58"/>
    </row>
    <row r="30" spans="3:70" ht="12.95" customHeight="1" x14ac:dyDescent="0.25">
      <c r="E30" s="141"/>
      <c r="F30" s="140"/>
      <c r="G30" s="140"/>
      <c r="H30" s="140"/>
      <c r="I30" s="160"/>
      <c r="J30" s="131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40"/>
      <c r="BB30" s="140"/>
      <c r="BC30" s="140"/>
      <c r="BD30" s="105" t="s">
        <v>46</v>
      </c>
      <c r="BE30" s="105" t="s">
        <v>46</v>
      </c>
      <c r="BF30" s="105" t="s">
        <v>46</v>
      </c>
      <c r="BG30" s="111" t="s">
        <v>46</v>
      </c>
      <c r="BJ30" s="57" t="b">
        <f t="shared" si="2"/>
        <v>0</v>
      </c>
      <c r="BK30" s="61">
        <v>1</v>
      </c>
      <c r="BL30" s="57">
        <f t="shared" si="3"/>
        <v>0</v>
      </c>
      <c r="BM30" s="57">
        <f t="shared" si="3"/>
        <v>0</v>
      </c>
      <c r="BN30" s="57">
        <f t="shared" si="3"/>
        <v>0</v>
      </c>
      <c r="BO30" s="57">
        <f t="shared" si="3"/>
        <v>0</v>
      </c>
      <c r="BP30" s="58"/>
      <c r="BQ30" s="58"/>
      <c r="BR30" s="58"/>
    </row>
    <row r="31" spans="3:70" ht="12.95" customHeight="1" x14ac:dyDescent="0.25">
      <c r="E31" s="141"/>
      <c r="F31" s="140"/>
      <c r="G31" s="140"/>
      <c r="H31" s="140"/>
      <c r="I31" s="160"/>
      <c r="J31" s="131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40"/>
      <c r="BB31" s="140"/>
      <c r="BC31" s="140"/>
      <c r="BD31" s="19" t="s">
        <v>46</v>
      </c>
      <c r="BE31" s="19" t="s">
        <v>46</v>
      </c>
      <c r="BF31" s="111" t="s">
        <v>46</v>
      </c>
      <c r="BG31" s="19" t="s">
        <v>46</v>
      </c>
      <c r="BJ31" s="57" t="b">
        <f t="shared" si="2"/>
        <v>0</v>
      </c>
      <c r="BK31" s="61">
        <v>1</v>
      </c>
      <c r="BL31" s="57">
        <f t="shared" si="3"/>
        <v>0</v>
      </c>
      <c r="BM31" s="57">
        <f t="shared" si="3"/>
        <v>0</v>
      </c>
      <c r="BN31" s="57">
        <f t="shared" si="3"/>
        <v>0</v>
      </c>
      <c r="BO31" s="57">
        <f t="shared" si="3"/>
        <v>0</v>
      </c>
      <c r="BP31" s="58"/>
      <c r="BQ31" s="58"/>
      <c r="BR31" s="58"/>
    </row>
    <row r="32" spans="3:70" ht="12.95" customHeight="1" x14ac:dyDescent="0.25">
      <c r="E32" s="259"/>
      <c r="F32" s="228"/>
      <c r="G32" s="228"/>
      <c r="H32" s="228"/>
      <c r="I32" s="229"/>
      <c r="J32" s="131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40"/>
      <c r="BB32" s="140"/>
      <c r="BC32" s="140"/>
      <c r="BD32" s="19" t="s">
        <v>46</v>
      </c>
      <c r="BE32" s="19" t="s">
        <v>46</v>
      </c>
      <c r="BF32" s="19" t="s">
        <v>46</v>
      </c>
      <c r="BG32" s="19" t="s">
        <v>46</v>
      </c>
      <c r="BJ32" s="57" t="b">
        <f t="shared" si="2"/>
        <v>0</v>
      </c>
      <c r="BK32" s="61">
        <v>1</v>
      </c>
      <c r="BL32" s="57">
        <f t="shared" si="3"/>
        <v>0</v>
      </c>
      <c r="BM32" s="57">
        <f t="shared" si="3"/>
        <v>0</v>
      </c>
      <c r="BN32" s="57">
        <f t="shared" si="3"/>
        <v>0</v>
      </c>
      <c r="BO32" s="57">
        <f t="shared" si="3"/>
        <v>0</v>
      </c>
      <c r="BP32" s="58"/>
      <c r="BQ32" s="58"/>
      <c r="BR32" s="58"/>
    </row>
    <row r="33" spans="1:70" ht="12.95" customHeight="1" x14ac:dyDescent="0.25">
      <c r="E33" s="210" t="s">
        <v>52</v>
      </c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09">
        <f>SUMIF($BJ26:$BJ32,TRUE,BA26:BA32)</f>
        <v>24</v>
      </c>
      <c r="BB33" s="209"/>
      <c r="BC33" s="209"/>
      <c r="BD33" s="4"/>
      <c r="BE33" s="4"/>
      <c r="BF33" s="4"/>
      <c r="BG33" s="4"/>
      <c r="BJ33" s="57"/>
      <c r="BK33" s="57"/>
      <c r="BL33" s="57"/>
      <c r="BM33" s="57"/>
      <c r="BN33" s="57"/>
      <c r="BO33" s="57"/>
      <c r="BP33" s="58"/>
      <c r="BQ33" s="58"/>
      <c r="BR33" s="58"/>
    </row>
    <row r="34" spans="1:70" ht="12.95" customHeight="1" x14ac:dyDescent="0.25"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J34" s="57"/>
      <c r="BK34" s="57"/>
      <c r="BL34" s="57"/>
      <c r="BM34" s="57"/>
      <c r="BN34" s="57"/>
      <c r="BO34" s="57"/>
      <c r="BP34" s="58"/>
      <c r="BQ34" s="58"/>
      <c r="BR34" s="58"/>
    </row>
    <row r="35" spans="1:70" ht="12.95" customHeight="1" x14ac:dyDescent="0.25">
      <c r="A35" s="147" t="s">
        <v>69</v>
      </c>
      <c r="B35" s="147"/>
      <c r="E35" s="280" t="s">
        <v>31</v>
      </c>
      <c r="F35" s="280"/>
      <c r="G35" s="280"/>
      <c r="H35" s="280"/>
      <c r="I35" s="280"/>
      <c r="J35" s="22" t="s">
        <v>70</v>
      </c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48"/>
      <c r="Z35" s="24"/>
      <c r="AA35" s="24"/>
      <c r="AB35" s="282" t="s">
        <v>71</v>
      </c>
      <c r="AC35" s="282"/>
      <c r="AD35" s="282"/>
      <c r="AE35" s="282"/>
      <c r="AF35" s="282"/>
      <c r="AG35" s="282"/>
      <c r="AH35" s="282"/>
      <c r="AI35" s="282"/>
      <c r="AJ35" s="282"/>
      <c r="AK35" s="282"/>
      <c r="AL35" s="282"/>
      <c r="AM35" s="282"/>
      <c r="AN35" s="282"/>
      <c r="AO35" s="282"/>
      <c r="AP35" s="282"/>
      <c r="AQ35" s="282"/>
      <c r="AR35" s="282"/>
      <c r="AS35" s="282"/>
      <c r="AT35" s="282"/>
      <c r="AU35" s="282"/>
      <c r="AV35" s="282"/>
      <c r="AW35" s="282"/>
      <c r="AX35" s="282"/>
      <c r="AY35" s="282"/>
      <c r="AZ35" s="282"/>
      <c r="BA35" s="282"/>
      <c r="BB35" s="282"/>
      <c r="BC35" s="282"/>
      <c r="BD35" s="282"/>
      <c r="BE35" s="282"/>
      <c r="BF35" s="282"/>
      <c r="BG35" s="282"/>
      <c r="BJ35" s="57" t="b">
        <f>$BA$48&gt;=10</f>
        <v>0</v>
      </c>
      <c r="BL35" s="57"/>
      <c r="BM35" s="57"/>
      <c r="BN35" s="57"/>
      <c r="BO35" s="57"/>
      <c r="BP35" s="58"/>
      <c r="BQ35" s="58"/>
      <c r="BR35" s="58"/>
    </row>
    <row r="36" spans="1:70" ht="12.95" customHeight="1" x14ac:dyDescent="0.25">
      <c r="A36" s="147"/>
      <c r="B36" s="147"/>
      <c r="E36" s="213" t="s">
        <v>37</v>
      </c>
      <c r="F36" s="213"/>
      <c r="G36" s="213" t="s">
        <v>38</v>
      </c>
      <c r="H36" s="213"/>
      <c r="I36" s="213"/>
      <c r="J36" s="214" t="s">
        <v>39</v>
      </c>
      <c r="K36" s="214"/>
      <c r="L36" s="214"/>
      <c r="M36" s="214"/>
      <c r="N36" s="214"/>
      <c r="O36" s="214"/>
      <c r="P36" s="214"/>
      <c r="Q36" s="214"/>
      <c r="R36" s="214" t="s">
        <v>40</v>
      </c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3" t="s">
        <v>41</v>
      </c>
      <c r="BB36" s="213"/>
      <c r="BC36" s="213"/>
      <c r="BD36" s="213" t="s">
        <v>42</v>
      </c>
      <c r="BE36" s="213"/>
      <c r="BF36" s="213"/>
      <c r="BG36" s="213"/>
      <c r="BJ36" s="61"/>
      <c r="BK36" s="62"/>
      <c r="BL36" s="57"/>
      <c r="BM36" s="57"/>
      <c r="BN36" s="57"/>
      <c r="BO36" s="57"/>
      <c r="BP36" s="58"/>
      <c r="BQ36" s="58"/>
      <c r="BR36" s="58"/>
    </row>
    <row r="37" spans="1:70" ht="12.95" customHeight="1" x14ac:dyDescent="0.25">
      <c r="A37" s="147"/>
      <c r="B37" s="147"/>
      <c r="E37" s="268"/>
      <c r="F37" s="269"/>
      <c r="G37" s="250">
        <v>1</v>
      </c>
      <c r="H37" s="250"/>
      <c r="I37" s="251"/>
      <c r="J37" s="227" t="s">
        <v>72</v>
      </c>
      <c r="K37" s="211"/>
      <c r="L37" s="211"/>
      <c r="M37" s="211"/>
      <c r="N37" s="211"/>
      <c r="O37" s="211"/>
      <c r="P37" s="211"/>
      <c r="Q37" s="211"/>
      <c r="R37" s="211" t="s">
        <v>73</v>
      </c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25">
        <v>6</v>
      </c>
      <c r="BB37" s="225"/>
      <c r="BC37" s="225"/>
      <c r="BD37" s="53" t="s">
        <v>46</v>
      </c>
      <c r="BE37" s="53" t="s">
        <v>46</v>
      </c>
      <c r="BF37" s="53">
        <v>2</v>
      </c>
      <c r="BG37" s="53">
        <v>2</v>
      </c>
      <c r="BJ37" s="57" t="b">
        <f t="shared" ref="BJ37:BJ47" si="4">AND(E37="y",NOT(ISBLANK(J37)))</f>
        <v>0</v>
      </c>
      <c r="BK37" s="61">
        <v>1</v>
      </c>
      <c r="BL37" s="57">
        <f t="shared" ref="BL37:BL47" si="5">IF(OR(SUM($BD37:$BG37)=0,BD37="-"),IF(BD37="x",$BA37/COUNTIF($BD37:$BG37,"x"),0),$BA37/SUM($BD37:$BG37)*BD37)</f>
        <v>0</v>
      </c>
      <c r="BM37" s="57">
        <f t="shared" ref="BM37:BM47" si="6">IF(OR(SUM($BD37:$BG37)=0,BE37="-"),IF(BE37="x",$BA37/COUNTIF($BD37:$BG37,"x"),0),$BA37/SUM($BD37:$BG37)*BE37)</f>
        <v>0</v>
      </c>
      <c r="BN37" s="57">
        <f t="shared" ref="BN37:BN47" si="7">IF(OR(SUM($BD37:$BG37)=0,BF37="-"),IF(BF37="x",$BA37/COUNTIF($BD37:$BG37,"x"),0),$BA37/SUM($BD37:$BG37)*BF37)</f>
        <v>3</v>
      </c>
      <c r="BO37" s="57">
        <f t="shared" ref="BO37:BO47" si="8">IF(OR(SUM($BD37:$BG37)=0,BG37="-"),IF(BG37="x",$BA37/COUNTIF($BD37:$BG37,"x"),0),$BA37/SUM($BD37:$BG37)*BG37)</f>
        <v>3</v>
      </c>
      <c r="BP37" s="58"/>
      <c r="BQ37" s="58"/>
      <c r="BR37" s="58"/>
    </row>
    <row r="38" spans="1:70" ht="12.95" customHeight="1" x14ac:dyDescent="0.25">
      <c r="A38" s="147"/>
      <c r="B38" s="147"/>
      <c r="E38" s="136"/>
      <c r="F38" s="137"/>
      <c r="G38" s="155">
        <v>1</v>
      </c>
      <c r="H38" s="155"/>
      <c r="I38" s="156"/>
      <c r="J38" s="131" t="s">
        <v>74</v>
      </c>
      <c r="K38" s="139"/>
      <c r="L38" s="139"/>
      <c r="M38" s="139"/>
      <c r="N38" s="139"/>
      <c r="O38" s="139"/>
      <c r="P38" s="139"/>
      <c r="Q38" s="139"/>
      <c r="R38" s="139" t="s">
        <v>75</v>
      </c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40">
        <v>4</v>
      </c>
      <c r="BB38" s="140"/>
      <c r="BC38" s="140"/>
      <c r="BD38" s="19" t="s">
        <v>46</v>
      </c>
      <c r="BE38" s="19" t="s">
        <v>46</v>
      </c>
      <c r="BF38" s="19">
        <v>4</v>
      </c>
      <c r="BG38" s="19" t="s">
        <v>46</v>
      </c>
      <c r="BJ38" s="57" t="b">
        <f t="shared" si="4"/>
        <v>0</v>
      </c>
      <c r="BK38" s="61">
        <v>1</v>
      </c>
      <c r="BL38" s="57">
        <f t="shared" si="5"/>
        <v>0</v>
      </c>
      <c r="BM38" s="57">
        <f t="shared" si="6"/>
        <v>0</v>
      </c>
      <c r="BN38" s="57">
        <f t="shared" si="7"/>
        <v>4</v>
      </c>
      <c r="BO38" s="57">
        <f t="shared" si="8"/>
        <v>0</v>
      </c>
      <c r="BP38" s="58"/>
      <c r="BQ38" s="58"/>
      <c r="BR38" s="58"/>
    </row>
    <row r="39" spans="1:70" ht="12.95" customHeight="1" x14ac:dyDescent="0.25">
      <c r="A39" s="147"/>
      <c r="B39" s="147"/>
      <c r="E39" s="136"/>
      <c r="F39" s="137"/>
      <c r="G39" s="155">
        <v>1</v>
      </c>
      <c r="H39" s="155"/>
      <c r="I39" s="156"/>
      <c r="J39" s="131" t="s">
        <v>76</v>
      </c>
      <c r="K39" s="139"/>
      <c r="L39" s="139"/>
      <c r="M39" s="139"/>
      <c r="N39" s="139"/>
      <c r="O39" s="139"/>
      <c r="P39" s="139"/>
      <c r="Q39" s="139"/>
      <c r="R39" s="139" t="s">
        <v>77</v>
      </c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40">
        <v>5</v>
      </c>
      <c r="BB39" s="140"/>
      <c r="BC39" s="140"/>
      <c r="BD39" s="19">
        <v>6</v>
      </c>
      <c r="BE39" s="19" t="s">
        <v>46</v>
      </c>
      <c r="BF39" s="19" t="s">
        <v>46</v>
      </c>
      <c r="BG39" s="19" t="s">
        <v>46</v>
      </c>
      <c r="BJ39" s="57" t="b">
        <f t="shared" si="4"/>
        <v>0</v>
      </c>
      <c r="BK39" s="61">
        <v>1</v>
      </c>
      <c r="BL39" s="57">
        <f t="shared" si="5"/>
        <v>5</v>
      </c>
      <c r="BM39" s="57">
        <f t="shared" si="6"/>
        <v>0</v>
      </c>
      <c r="BN39" s="57">
        <f t="shared" si="7"/>
        <v>0</v>
      </c>
      <c r="BO39" s="57">
        <f t="shared" si="8"/>
        <v>0</v>
      </c>
      <c r="BP39" s="58"/>
      <c r="BQ39" s="58"/>
      <c r="BR39" s="58"/>
    </row>
    <row r="40" spans="1:70" ht="12.95" customHeight="1" x14ac:dyDescent="0.25">
      <c r="A40" s="147"/>
      <c r="B40" s="147"/>
      <c r="E40" s="136"/>
      <c r="F40" s="137"/>
      <c r="G40" s="155">
        <v>1</v>
      </c>
      <c r="H40" s="155"/>
      <c r="I40" s="156"/>
      <c r="J40" s="131" t="s">
        <v>78</v>
      </c>
      <c r="K40" s="139"/>
      <c r="L40" s="139"/>
      <c r="M40" s="139"/>
      <c r="N40" s="139"/>
      <c r="O40" s="139"/>
      <c r="P40" s="139"/>
      <c r="Q40" s="139"/>
      <c r="R40" s="139" t="s">
        <v>79</v>
      </c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40">
        <v>5</v>
      </c>
      <c r="BB40" s="140"/>
      <c r="BC40" s="140"/>
      <c r="BD40" s="19" t="s">
        <v>46</v>
      </c>
      <c r="BE40" s="19" t="s">
        <v>46</v>
      </c>
      <c r="BF40" s="19">
        <v>4</v>
      </c>
      <c r="BG40" s="19" t="s">
        <v>46</v>
      </c>
      <c r="BJ40" s="57" t="b">
        <f t="shared" si="4"/>
        <v>0</v>
      </c>
      <c r="BK40" s="61">
        <v>1</v>
      </c>
      <c r="BL40" s="57">
        <f t="shared" si="5"/>
        <v>0</v>
      </c>
      <c r="BM40" s="57">
        <f t="shared" si="6"/>
        <v>0</v>
      </c>
      <c r="BN40" s="57">
        <f t="shared" si="7"/>
        <v>5</v>
      </c>
      <c r="BO40" s="57">
        <f t="shared" si="8"/>
        <v>0</v>
      </c>
      <c r="BP40" s="58"/>
      <c r="BQ40" s="58"/>
      <c r="BR40" s="58"/>
    </row>
    <row r="41" spans="1:70" ht="12.95" customHeight="1" x14ac:dyDescent="0.25">
      <c r="A41" s="91"/>
      <c r="B41" s="91"/>
      <c r="E41" s="136"/>
      <c r="F41" s="137"/>
      <c r="G41" s="155">
        <v>1</v>
      </c>
      <c r="H41" s="155"/>
      <c r="I41" s="156"/>
      <c r="J41" s="131" t="s">
        <v>80</v>
      </c>
      <c r="K41" s="139"/>
      <c r="L41" s="139"/>
      <c r="M41" s="139"/>
      <c r="N41" s="139"/>
      <c r="O41" s="139"/>
      <c r="P41" s="139"/>
      <c r="Q41" s="139"/>
      <c r="R41" s="139" t="s">
        <v>81</v>
      </c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40">
        <v>4</v>
      </c>
      <c r="BB41" s="140"/>
      <c r="BC41" s="140"/>
      <c r="BD41" s="19">
        <v>6</v>
      </c>
      <c r="BE41" s="19" t="s">
        <v>46</v>
      </c>
      <c r="BF41" s="19" t="s">
        <v>46</v>
      </c>
      <c r="BG41" s="19" t="s">
        <v>46</v>
      </c>
      <c r="BJ41" s="57" t="b">
        <f t="shared" si="4"/>
        <v>0</v>
      </c>
      <c r="BK41" s="61">
        <v>1</v>
      </c>
      <c r="BL41" s="57">
        <f t="shared" si="5"/>
        <v>4</v>
      </c>
      <c r="BM41" s="57">
        <f t="shared" si="6"/>
        <v>0</v>
      </c>
      <c r="BN41" s="57">
        <f t="shared" si="7"/>
        <v>0</v>
      </c>
      <c r="BO41" s="57">
        <f t="shared" si="8"/>
        <v>0</v>
      </c>
      <c r="BP41" s="58"/>
      <c r="BQ41" s="58"/>
      <c r="BR41" s="58"/>
    </row>
    <row r="42" spans="1:70" ht="12.95" customHeight="1" x14ac:dyDescent="0.25">
      <c r="E42" s="136"/>
      <c r="F42" s="137"/>
      <c r="G42" s="155">
        <v>1</v>
      </c>
      <c r="H42" s="155"/>
      <c r="I42" s="156"/>
      <c r="J42" s="131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40"/>
      <c r="BB42" s="140"/>
      <c r="BC42" s="140"/>
      <c r="BD42" s="19" t="s">
        <v>46</v>
      </c>
      <c r="BE42" s="19" t="s">
        <v>46</v>
      </c>
      <c r="BF42" s="19" t="s">
        <v>46</v>
      </c>
      <c r="BG42" s="19" t="s">
        <v>46</v>
      </c>
      <c r="BJ42" s="57" t="b">
        <f t="shared" si="4"/>
        <v>0</v>
      </c>
      <c r="BK42" s="61">
        <v>1</v>
      </c>
      <c r="BL42" s="57">
        <f t="shared" si="5"/>
        <v>0</v>
      </c>
      <c r="BM42" s="57">
        <f t="shared" si="6"/>
        <v>0</v>
      </c>
      <c r="BN42" s="57">
        <f t="shared" si="7"/>
        <v>0</v>
      </c>
      <c r="BO42" s="57">
        <f t="shared" si="8"/>
        <v>0</v>
      </c>
      <c r="BP42" s="58"/>
      <c r="BQ42" s="58"/>
      <c r="BR42" s="58"/>
    </row>
    <row r="43" spans="1:70" ht="12.95" customHeight="1" x14ac:dyDescent="0.25">
      <c r="E43" s="136"/>
      <c r="F43" s="137"/>
      <c r="G43" s="155">
        <v>1</v>
      </c>
      <c r="H43" s="155"/>
      <c r="I43" s="156"/>
      <c r="J43" s="131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40"/>
      <c r="BB43" s="140"/>
      <c r="BC43" s="140"/>
      <c r="BD43" s="19" t="s">
        <v>46</v>
      </c>
      <c r="BE43" s="19" t="s">
        <v>46</v>
      </c>
      <c r="BF43" s="19" t="s">
        <v>46</v>
      </c>
      <c r="BG43" s="19" t="s">
        <v>46</v>
      </c>
      <c r="BJ43" s="57" t="b">
        <f t="shared" si="4"/>
        <v>0</v>
      </c>
      <c r="BK43" s="61">
        <v>1</v>
      </c>
      <c r="BL43" s="57">
        <f t="shared" si="5"/>
        <v>0</v>
      </c>
      <c r="BM43" s="57">
        <f t="shared" si="6"/>
        <v>0</v>
      </c>
      <c r="BN43" s="57">
        <f t="shared" si="7"/>
        <v>0</v>
      </c>
      <c r="BO43" s="57">
        <f t="shared" si="8"/>
        <v>0</v>
      </c>
      <c r="BP43" s="58"/>
      <c r="BQ43" s="58"/>
      <c r="BR43" s="58"/>
    </row>
    <row r="44" spans="1:70" ht="12.95" customHeight="1" x14ac:dyDescent="0.25">
      <c r="E44" s="136"/>
      <c r="F44" s="137"/>
      <c r="G44" s="155">
        <v>1</v>
      </c>
      <c r="H44" s="155"/>
      <c r="I44" s="156"/>
      <c r="J44" s="131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40"/>
      <c r="BB44" s="140"/>
      <c r="BC44" s="140"/>
      <c r="BD44" s="19" t="s">
        <v>46</v>
      </c>
      <c r="BE44" s="19" t="s">
        <v>46</v>
      </c>
      <c r="BF44" s="19" t="s">
        <v>46</v>
      </c>
      <c r="BG44" s="19" t="s">
        <v>46</v>
      </c>
      <c r="BJ44" s="57" t="b">
        <f t="shared" si="4"/>
        <v>0</v>
      </c>
      <c r="BK44" s="61">
        <v>1</v>
      </c>
      <c r="BL44" s="57">
        <f t="shared" si="5"/>
        <v>0</v>
      </c>
      <c r="BM44" s="57">
        <f t="shared" si="6"/>
        <v>0</v>
      </c>
      <c r="BN44" s="57">
        <f t="shared" si="7"/>
        <v>0</v>
      </c>
      <c r="BO44" s="57">
        <f t="shared" si="8"/>
        <v>0</v>
      </c>
      <c r="BP44" s="58"/>
      <c r="BQ44" s="58"/>
      <c r="BR44" s="58"/>
    </row>
    <row r="45" spans="1:70" ht="12.95" customHeight="1" x14ac:dyDescent="0.25">
      <c r="E45" s="136"/>
      <c r="F45" s="137"/>
      <c r="G45" s="155">
        <v>1</v>
      </c>
      <c r="H45" s="155"/>
      <c r="I45" s="156"/>
      <c r="J45" s="131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40"/>
      <c r="BB45" s="140"/>
      <c r="BC45" s="140"/>
      <c r="BD45" s="19" t="s">
        <v>46</v>
      </c>
      <c r="BE45" s="19" t="s">
        <v>46</v>
      </c>
      <c r="BF45" s="19" t="s">
        <v>46</v>
      </c>
      <c r="BG45" s="19" t="s">
        <v>46</v>
      </c>
      <c r="BJ45" s="57" t="b">
        <f t="shared" si="4"/>
        <v>0</v>
      </c>
      <c r="BK45" s="61">
        <v>1</v>
      </c>
      <c r="BL45" s="57">
        <f t="shared" si="5"/>
        <v>0</v>
      </c>
      <c r="BM45" s="57">
        <f t="shared" si="6"/>
        <v>0</v>
      </c>
      <c r="BN45" s="57">
        <f t="shared" si="7"/>
        <v>0</v>
      </c>
      <c r="BO45" s="57">
        <f t="shared" si="8"/>
        <v>0</v>
      </c>
      <c r="BP45" s="58"/>
      <c r="BQ45" s="58"/>
      <c r="BR45" s="58"/>
    </row>
    <row r="46" spans="1:70" ht="12.95" customHeight="1" x14ac:dyDescent="0.25">
      <c r="E46" s="136"/>
      <c r="F46" s="137"/>
      <c r="G46" s="155">
        <v>1</v>
      </c>
      <c r="H46" s="155"/>
      <c r="I46" s="156"/>
      <c r="J46" s="131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40"/>
      <c r="BB46" s="140"/>
      <c r="BC46" s="140"/>
      <c r="BD46" s="19" t="s">
        <v>46</v>
      </c>
      <c r="BE46" s="19" t="s">
        <v>46</v>
      </c>
      <c r="BF46" s="19" t="s">
        <v>46</v>
      </c>
      <c r="BG46" s="19" t="s">
        <v>46</v>
      </c>
      <c r="BJ46" s="57" t="b">
        <f t="shared" si="4"/>
        <v>0</v>
      </c>
      <c r="BK46" s="61">
        <v>1</v>
      </c>
      <c r="BL46" s="57">
        <f t="shared" si="5"/>
        <v>0</v>
      </c>
      <c r="BM46" s="57">
        <f t="shared" si="6"/>
        <v>0</v>
      </c>
      <c r="BN46" s="57">
        <f t="shared" si="7"/>
        <v>0</v>
      </c>
      <c r="BO46" s="57">
        <f t="shared" si="8"/>
        <v>0</v>
      </c>
      <c r="BP46" s="58"/>
      <c r="BQ46" s="58"/>
      <c r="BR46" s="58"/>
    </row>
    <row r="47" spans="1:70" ht="12.95" customHeight="1" x14ac:dyDescent="0.25">
      <c r="E47" s="271"/>
      <c r="F47" s="272"/>
      <c r="G47" s="252">
        <v>1</v>
      </c>
      <c r="H47" s="252"/>
      <c r="I47" s="253"/>
      <c r="J47" s="131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40"/>
      <c r="BB47" s="140"/>
      <c r="BC47" s="140"/>
      <c r="BD47" s="19" t="s">
        <v>46</v>
      </c>
      <c r="BE47" s="19" t="s">
        <v>46</v>
      </c>
      <c r="BF47" s="19" t="s">
        <v>46</v>
      </c>
      <c r="BG47" s="19" t="s">
        <v>46</v>
      </c>
      <c r="BJ47" s="57" t="b">
        <f t="shared" si="4"/>
        <v>0</v>
      </c>
      <c r="BK47" s="61">
        <v>1</v>
      </c>
      <c r="BL47" s="57">
        <f t="shared" si="5"/>
        <v>0</v>
      </c>
      <c r="BM47" s="57">
        <f t="shared" si="6"/>
        <v>0</v>
      </c>
      <c r="BN47" s="57">
        <f t="shared" si="7"/>
        <v>0</v>
      </c>
      <c r="BO47" s="57">
        <f t="shared" si="8"/>
        <v>0</v>
      </c>
      <c r="BP47" s="58"/>
      <c r="BQ47" s="58"/>
      <c r="BR47" s="58"/>
    </row>
    <row r="48" spans="1:70" ht="12.95" customHeight="1" x14ac:dyDescent="0.25">
      <c r="E48" s="210" t="s">
        <v>52</v>
      </c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09">
        <f>SUMIF($BJ37:$BJ47,TRUE,BA37:BA47)</f>
        <v>0</v>
      </c>
      <c r="BB48" s="209"/>
      <c r="BC48" s="209"/>
      <c r="BD48" s="4"/>
      <c r="BE48" s="4"/>
      <c r="BF48" s="4"/>
      <c r="BG48" s="4"/>
      <c r="BJ48" s="57"/>
      <c r="BK48" s="57"/>
      <c r="BL48" s="57"/>
      <c r="BM48" s="57"/>
      <c r="BN48" s="57"/>
      <c r="BO48" s="57"/>
      <c r="BP48" s="58"/>
      <c r="BQ48" s="58"/>
      <c r="BR48" s="58"/>
    </row>
    <row r="49" spans="1:70" ht="12.95" customHeight="1" x14ac:dyDescent="0.25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J49" s="57"/>
      <c r="BK49" s="57"/>
      <c r="BL49" s="57"/>
      <c r="BM49" s="57"/>
      <c r="BN49" s="57"/>
      <c r="BO49" s="57"/>
      <c r="BP49" s="58"/>
      <c r="BQ49" s="58"/>
      <c r="BR49" s="58"/>
    </row>
    <row r="50" spans="1:70" ht="12.95" customHeight="1" x14ac:dyDescent="0.25">
      <c r="E50" s="5" t="s">
        <v>82</v>
      </c>
      <c r="F50" s="299" t="s">
        <v>83</v>
      </c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  <c r="AG50" s="216"/>
      <c r="AH50" s="216"/>
      <c r="AI50" s="216"/>
      <c r="AJ50" s="216"/>
      <c r="AK50" s="216"/>
      <c r="AL50" s="216"/>
      <c r="AM50" s="216"/>
      <c r="AN50" s="216"/>
      <c r="AO50" s="216"/>
      <c r="AP50" s="216"/>
      <c r="AQ50" s="216"/>
      <c r="AR50" s="216"/>
      <c r="AS50" s="216"/>
      <c r="AT50" s="216"/>
      <c r="AU50" s="216"/>
      <c r="AV50" s="216"/>
      <c r="AW50" s="216"/>
      <c r="AX50" s="216"/>
      <c r="AY50" s="216"/>
      <c r="AZ50" s="216"/>
      <c r="BA50" s="216"/>
      <c r="BB50" s="216"/>
      <c r="BC50" s="216"/>
      <c r="BD50" s="216"/>
      <c r="BE50" s="216"/>
      <c r="BF50" s="216"/>
      <c r="BG50" s="216"/>
      <c r="BJ50" s="57"/>
      <c r="BK50" s="57"/>
      <c r="BL50" s="57"/>
      <c r="BM50" s="57"/>
      <c r="BN50" s="57"/>
      <c r="BO50" s="57"/>
      <c r="BP50" s="58"/>
      <c r="BQ50" s="58"/>
      <c r="BR50" s="58"/>
    </row>
    <row r="51" spans="1:70" ht="12.95" customHeight="1" x14ac:dyDescent="0.25">
      <c r="E51" s="5"/>
      <c r="F51" s="299" t="s">
        <v>84</v>
      </c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16"/>
      <c r="Y51" s="216"/>
      <c r="Z51" s="216"/>
      <c r="AA51" s="216"/>
      <c r="AB51" s="216"/>
      <c r="AC51" s="216"/>
      <c r="AD51" s="216"/>
      <c r="AE51" s="216"/>
      <c r="AF51" s="216"/>
      <c r="AG51" s="216"/>
      <c r="AH51" s="216"/>
      <c r="AI51" s="216"/>
      <c r="AJ51" s="216"/>
      <c r="AK51" s="216"/>
      <c r="AL51" s="216"/>
      <c r="AM51" s="216"/>
      <c r="AN51" s="216"/>
      <c r="AO51" s="216"/>
      <c r="AP51" s="216"/>
      <c r="AQ51" s="216"/>
      <c r="AR51" s="216"/>
      <c r="AS51" s="216"/>
      <c r="AT51" s="216"/>
      <c r="AU51" s="216"/>
      <c r="AV51" s="216"/>
      <c r="AW51" s="216"/>
      <c r="AX51" s="216"/>
      <c r="AY51" s="216"/>
      <c r="AZ51" s="216"/>
      <c r="BA51" s="216"/>
      <c r="BB51" s="216"/>
      <c r="BC51" s="216"/>
      <c r="BD51" s="216"/>
      <c r="BE51" s="216"/>
      <c r="BF51" s="216"/>
      <c r="BG51" s="216"/>
      <c r="BJ51" s="57"/>
      <c r="BK51" s="57"/>
      <c r="BL51" s="57"/>
      <c r="BM51" s="57"/>
      <c r="BN51" s="57"/>
      <c r="BO51" s="57"/>
      <c r="BP51" s="58"/>
      <c r="BQ51" s="58"/>
      <c r="BR51" s="58"/>
    </row>
    <row r="52" spans="1:70" ht="12.95" customHeight="1" x14ac:dyDescent="0.25"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J52" s="57"/>
      <c r="BK52" s="61"/>
      <c r="BL52" s="57"/>
      <c r="BM52" s="57"/>
      <c r="BN52" s="57"/>
      <c r="BO52" s="57"/>
      <c r="BP52" s="58"/>
      <c r="BQ52" s="58"/>
      <c r="BR52" s="58"/>
    </row>
    <row r="53" spans="1:70" ht="12.95" customHeight="1" x14ac:dyDescent="0.25"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J53" s="57"/>
      <c r="BK53" s="61"/>
      <c r="BL53" s="57"/>
      <c r="BM53" s="57"/>
      <c r="BN53" s="57"/>
      <c r="BO53" s="57"/>
      <c r="BP53" s="58"/>
      <c r="BQ53" s="58"/>
      <c r="BR53" s="58"/>
    </row>
    <row r="54" spans="1:70" ht="12.95" customHeight="1" x14ac:dyDescent="0.25">
      <c r="A54" s="81"/>
      <c r="B54" s="81"/>
      <c r="C54" s="81"/>
      <c r="D54" s="70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70"/>
      <c r="BJ54" s="57"/>
      <c r="BK54" s="57"/>
      <c r="BL54" s="57"/>
      <c r="BM54" s="57"/>
      <c r="BN54" s="57"/>
      <c r="BO54" s="57"/>
      <c r="BP54" s="58"/>
      <c r="BQ54" s="58"/>
      <c r="BR54" s="58"/>
    </row>
    <row r="55" spans="1:70" s="11" customFormat="1" ht="12.95" customHeight="1" x14ac:dyDescent="0.25">
      <c r="A55" s="82"/>
      <c r="B55" s="82"/>
      <c r="C55" s="82"/>
      <c r="D55" s="71"/>
      <c r="E55" s="287" t="s">
        <v>85</v>
      </c>
      <c r="F55" s="287"/>
      <c r="G55" s="287"/>
      <c r="H55" s="287"/>
      <c r="I55" s="287"/>
      <c r="J55" s="287"/>
      <c r="K55" s="200" t="str">
        <f>IF(ISBLANK($L$5),"(fill in at the top of this form)",$L$5)</f>
        <v xml:space="preserve"> </v>
      </c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87" t="s">
        <v>27</v>
      </c>
      <c r="Y55" s="287"/>
      <c r="Z55" s="287"/>
      <c r="AA55" s="287"/>
      <c r="AB55" s="287"/>
      <c r="AC55" s="287"/>
      <c r="AD55" s="287"/>
      <c r="AE55" s="200" t="str">
        <f>IF(ISBLANK($L$6),"(fill in at the top of this form)",$L$6)</f>
        <v>(fill in at the top of this form)</v>
      </c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122"/>
      <c r="AT55" s="122"/>
      <c r="AU55" s="122"/>
      <c r="AV55" s="122"/>
      <c r="AW55" s="122"/>
      <c r="AX55" s="122"/>
      <c r="AY55" s="122"/>
      <c r="AZ55" s="122"/>
      <c r="BA55" s="122"/>
      <c r="BB55" s="201" t="s">
        <v>86</v>
      </c>
      <c r="BC55" s="201"/>
      <c r="BD55" s="201"/>
      <c r="BE55" s="201"/>
      <c r="BF55" s="201"/>
      <c r="BG55" s="201"/>
      <c r="BH55" s="71"/>
      <c r="BI55" s="61"/>
      <c r="BJ55" s="63"/>
      <c r="BK55" s="63"/>
      <c r="BL55" s="63"/>
      <c r="BM55" s="63"/>
      <c r="BN55" s="63"/>
      <c r="BO55" s="63"/>
      <c r="BP55" s="63"/>
      <c r="BQ55" s="63"/>
      <c r="BR55" s="63"/>
    </row>
    <row r="56" spans="1:70" ht="12.95" customHeight="1" x14ac:dyDescent="0.25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J56" s="57"/>
      <c r="BK56" s="57"/>
      <c r="BL56" s="57"/>
      <c r="BM56" s="57"/>
      <c r="BN56" s="57"/>
      <c r="BO56" s="57"/>
      <c r="BP56" s="58"/>
      <c r="BQ56" s="58"/>
      <c r="BR56" s="58"/>
    </row>
    <row r="57" spans="1:70" ht="12.95" customHeight="1" x14ac:dyDescent="0.25">
      <c r="E57" s="280" t="s">
        <v>87</v>
      </c>
      <c r="F57" s="280"/>
      <c r="G57" s="280"/>
      <c r="H57" s="280"/>
      <c r="I57" s="280"/>
      <c r="J57" s="27" t="s">
        <v>88</v>
      </c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J57" s="57"/>
      <c r="BK57" s="57"/>
      <c r="BL57" s="57" t="s">
        <v>33</v>
      </c>
      <c r="BM57" s="57" t="s">
        <v>34</v>
      </c>
      <c r="BN57" s="57" t="s">
        <v>35</v>
      </c>
      <c r="BO57" s="57" t="s">
        <v>36</v>
      </c>
      <c r="BP57" s="58"/>
      <c r="BQ57" s="58"/>
      <c r="BR57" s="58"/>
    </row>
    <row r="58" spans="1:70" ht="12.95" customHeight="1" x14ac:dyDescent="0.25">
      <c r="E58" s="226" t="s">
        <v>37</v>
      </c>
      <c r="F58" s="226"/>
      <c r="G58" s="226" t="s">
        <v>38</v>
      </c>
      <c r="H58" s="226"/>
      <c r="I58" s="226"/>
      <c r="J58" s="262" t="s">
        <v>39</v>
      </c>
      <c r="K58" s="262"/>
      <c r="L58" s="262"/>
      <c r="M58" s="262"/>
      <c r="N58" s="262"/>
      <c r="O58" s="262"/>
      <c r="P58" s="262"/>
      <c r="Q58" s="262"/>
      <c r="R58" s="262" t="s">
        <v>40</v>
      </c>
      <c r="S58" s="262"/>
      <c r="T58" s="262"/>
      <c r="U58" s="262"/>
      <c r="V58" s="262"/>
      <c r="W58" s="262"/>
      <c r="X58" s="262"/>
      <c r="Y58" s="262"/>
      <c r="Z58" s="262"/>
      <c r="AA58" s="262"/>
      <c r="AB58" s="262"/>
      <c r="AC58" s="262"/>
      <c r="AD58" s="262"/>
      <c r="AE58" s="262"/>
      <c r="AF58" s="262"/>
      <c r="AG58" s="262"/>
      <c r="AH58" s="262"/>
      <c r="AI58" s="262"/>
      <c r="AJ58" s="262"/>
      <c r="AK58" s="262"/>
      <c r="AL58" s="262"/>
      <c r="AM58" s="262"/>
      <c r="AN58" s="262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26" t="s">
        <v>41</v>
      </c>
      <c r="BB58" s="226"/>
      <c r="BC58" s="226"/>
      <c r="BD58" s="226" t="s">
        <v>42</v>
      </c>
      <c r="BE58" s="226"/>
      <c r="BF58" s="226"/>
      <c r="BG58" s="226"/>
      <c r="BJ58" s="57"/>
      <c r="BK58" s="60" t="s">
        <v>89</v>
      </c>
      <c r="BL58" s="57"/>
      <c r="BM58" s="57"/>
      <c r="BN58" s="57"/>
      <c r="BO58" s="57"/>
      <c r="BP58" s="58"/>
      <c r="BQ58" s="58"/>
      <c r="BR58" s="58"/>
    </row>
    <row r="59" spans="1:70" ht="12.95" customHeight="1" x14ac:dyDescent="0.25">
      <c r="A59" s="83"/>
      <c r="B59" s="83"/>
      <c r="C59" s="83"/>
      <c r="D59" s="72"/>
      <c r="E59" s="286" t="s">
        <v>43</v>
      </c>
      <c r="F59" s="225"/>
      <c r="G59" s="225">
        <v>2</v>
      </c>
      <c r="H59" s="225"/>
      <c r="I59" s="230"/>
      <c r="J59" s="227" t="s">
        <v>90</v>
      </c>
      <c r="K59" s="211"/>
      <c r="L59" s="211"/>
      <c r="M59" s="211"/>
      <c r="N59" s="211"/>
      <c r="O59" s="211"/>
      <c r="P59" s="211"/>
      <c r="Q59" s="211"/>
      <c r="R59" s="211" t="s">
        <v>91</v>
      </c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25">
        <v>10</v>
      </c>
      <c r="BB59" s="225"/>
      <c r="BC59" s="225"/>
      <c r="BD59" s="54" t="s">
        <v>46</v>
      </c>
      <c r="BE59" s="54" t="s">
        <v>49</v>
      </c>
      <c r="BF59" s="54" t="s">
        <v>46</v>
      </c>
      <c r="BG59" s="54" t="s">
        <v>46</v>
      </c>
      <c r="BH59" s="72"/>
      <c r="BI59" s="61">
        <v>1</v>
      </c>
      <c r="BJ59" s="57" t="b">
        <f>AND(E59="y",NOT(ISBLANK(J59)))</f>
        <v>1</v>
      </c>
      <c r="BK59" s="61">
        <v>1</v>
      </c>
      <c r="BL59" s="57">
        <f>IF(OR(SUM($BD59:$BG59)=0,BD59="-"),IF(BD59="x",$BA59/COUNTIF($BD59:$BG59,"x"),0),$BA59/SUM($BD59:$BG59)*BD59)</f>
        <v>0</v>
      </c>
      <c r="BM59" s="57">
        <f>IF(OR(SUM($BD59:$BG59)=0,BE59="-"),IF(BE59="x",$BA59/COUNTIF($BD59:$BG59,"x"),0),$BA59/SUM($BD59:$BG59)*BE59)</f>
        <v>10</v>
      </c>
      <c r="BN59" s="57">
        <f>IF(OR(SUM($BD59:$BG59)=0,BF59="-"),IF(BF59="x",$BA59/COUNTIF($BD59:$BG59,"x"),0),$BA59/SUM($BD59:$BG59)*BF59)</f>
        <v>0</v>
      </c>
      <c r="BO59" s="57">
        <f>IF(OR(SUM($BD59:$BG59)=0,BG59="-"),IF(BG59="x",$BA59/COUNTIF($BD59:$BG59,"x"),0),$BA59/SUM($BD59:$BG59)*BG59)</f>
        <v>0</v>
      </c>
      <c r="BP59" s="58"/>
      <c r="BQ59" s="58"/>
      <c r="BR59" s="58"/>
    </row>
    <row r="60" spans="1:70" ht="12.95" customHeight="1" x14ac:dyDescent="0.25">
      <c r="E60" s="259" t="s">
        <v>43</v>
      </c>
      <c r="F60" s="228"/>
      <c r="G60" s="228">
        <v>2</v>
      </c>
      <c r="H60" s="228"/>
      <c r="I60" s="229"/>
      <c r="J60" s="131" t="s">
        <v>92</v>
      </c>
      <c r="K60" s="139"/>
      <c r="L60" s="139"/>
      <c r="M60" s="139"/>
      <c r="N60" s="139"/>
      <c r="O60" s="139"/>
      <c r="P60" s="139"/>
      <c r="Q60" s="139"/>
      <c r="R60" s="139" t="s">
        <v>93</v>
      </c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139"/>
      <c r="AN60" s="139"/>
      <c r="AO60" s="139"/>
      <c r="AP60" s="139"/>
      <c r="AQ60" s="139"/>
      <c r="AR60" s="139"/>
      <c r="AS60" s="139"/>
      <c r="AT60" s="139"/>
      <c r="AU60" s="139"/>
      <c r="AV60" s="139"/>
      <c r="AW60" s="139"/>
      <c r="AX60" s="139"/>
      <c r="AY60" s="139"/>
      <c r="AZ60" s="139"/>
      <c r="BA60" s="140">
        <v>35</v>
      </c>
      <c r="BB60" s="140"/>
      <c r="BC60" s="140"/>
      <c r="BD60" s="26" t="s">
        <v>46</v>
      </c>
      <c r="BE60" s="26" t="s">
        <v>46</v>
      </c>
      <c r="BF60" s="26" t="s">
        <v>49</v>
      </c>
      <c r="BG60" s="26" t="s">
        <v>49</v>
      </c>
      <c r="BI60" s="61">
        <v>1</v>
      </c>
      <c r="BJ60" s="57" t="b">
        <f>AND(E60="y",NOT(ISBLANK(J60)))</f>
        <v>1</v>
      </c>
      <c r="BK60" s="61">
        <v>1</v>
      </c>
      <c r="BL60" s="57">
        <f>IF(OR(SUM($BD60:$BG60)=0,BD60="-"),IF(BD60="x",$BA60/COUNTIF($BD60:$BG60,"x"),0),$BA60/SUM($BD60:$BG60)*BD60)</f>
        <v>0</v>
      </c>
      <c r="BM60" s="57">
        <v>5</v>
      </c>
      <c r="BN60" s="57">
        <v>15</v>
      </c>
      <c r="BO60" s="57">
        <v>15</v>
      </c>
      <c r="BP60" s="58"/>
      <c r="BQ60" s="58"/>
      <c r="BR60" s="58"/>
    </row>
    <row r="61" spans="1:70" ht="12.95" customHeight="1" x14ac:dyDescent="0.25">
      <c r="E61" s="210" t="s">
        <v>52</v>
      </c>
      <c r="F61" s="210"/>
      <c r="G61" s="210"/>
      <c r="H61" s="210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0"/>
      <c r="Y61" s="210"/>
      <c r="Z61" s="210"/>
      <c r="AA61" s="210"/>
      <c r="AB61" s="210"/>
      <c r="AC61" s="210"/>
      <c r="AD61" s="210"/>
      <c r="AE61" s="210"/>
      <c r="AF61" s="210"/>
      <c r="AG61" s="210"/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09">
        <f>SUMIF($BJ59:$BJ60,TRUE,BA59:BA60)</f>
        <v>45</v>
      </c>
      <c r="BB61" s="209"/>
      <c r="BC61" s="209"/>
      <c r="BD61" s="4"/>
      <c r="BE61" s="4"/>
      <c r="BF61" s="4"/>
      <c r="BG61" s="4"/>
      <c r="BJ61" s="57"/>
      <c r="BK61" s="61"/>
      <c r="BL61" s="57"/>
      <c r="BM61" s="57"/>
      <c r="BN61" s="57"/>
      <c r="BO61" s="57"/>
      <c r="BP61" s="58"/>
      <c r="BQ61" s="58"/>
      <c r="BR61" s="58"/>
    </row>
    <row r="62" spans="1:70" ht="12.95" customHeight="1" x14ac:dyDescent="0.25"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J62" s="57"/>
      <c r="BK62" s="61"/>
      <c r="BL62" s="57"/>
      <c r="BM62" s="57"/>
      <c r="BN62" s="57"/>
      <c r="BO62" s="57"/>
      <c r="BP62" s="58"/>
      <c r="BQ62" s="58"/>
      <c r="BR62" s="58"/>
    </row>
    <row r="63" spans="1:70" ht="12.95" customHeight="1" x14ac:dyDescent="0.25">
      <c r="E63" s="280" t="s">
        <v>87</v>
      </c>
      <c r="F63" s="280"/>
      <c r="G63" s="280"/>
      <c r="H63" s="280"/>
      <c r="I63" s="280"/>
      <c r="J63" s="27" t="s">
        <v>94</v>
      </c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48"/>
      <c r="Z63" s="21"/>
      <c r="AA63" s="21"/>
      <c r="AB63" s="285" t="s">
        <v>95</v>
      </c>
      <c r="AC63" s="285"/>
      <c r="AD63" s="285"/>
      <c r="AE63" s="285"/>
      <c r="AF63" s="285"/>
      <c r="AG63" s="285"/>
      <c r="AH63" s="285"/>
      <c r="AI63" s="285"/>
      <c r="AJ63" s="285"/>
      <c r="AK63" s="285"/>
      <c r="AL63" s="285"/>
      <c r="AM63" s="285"/>
      <c r="AN63" s="285"/>
      <c r="AO63" s="285"/>
      <c r="AP63" s="285"/>
      <c r="AQ63" s="285"/>
      <c r="AR63" s="285"/>
      <c r="AS63" s="285"/>
      <c r="AT63" s="285"/>
      <c r="AU63" s="285"/>
      <c r="AV63" s="285"/>
      <c r="AW63" s="285"/>
      <c r="AX63" s="285"/>
      <c r="AY63" s="285"/>
      <c r="AZ63" s="285"/>
      <c r="BA63" s="285"/>
      <c r="BB63" s="285"/>
      <c r="BC63" s="285"/>
      <c r="BD63" s="285"/>
      <c r="BE63" s="285"/>
      <c r="BF63" s="285"/>
      <c r="BG63" s="285"/>
      <c r="BJ63" s="57" t="b">
        <f>COUNTIF(BJ65:BJ67,TRUE)=BJ64</f>
        <v>0</v>
      </c>
      <c r="BK63" s="61"/>
      <c r="BL63" s="57"/>
      <c r="BM63" s="57"/>
      <c r="BN63" s="57"/>
      <c r="BO63" s="57"/>
      <c r="BP63" s="58"/>
      <c r="BQ63" s="58"/>
      <c r="BR63" s="58"/>
    </row>
    <row r="64" spans="1:70" ht="12.95" customHeight="1" x14ac:dyDescent="0.25">
      <c r="A64" s="84"/>
      <c r="B64" s="84"/>
      <c r="C64" s="84"/>
      <c r="D64" s="70"/>
      <c r="E64" s="226" t="s">
        <v>37</v>
      </c>
      <c r="F64" s="226"/>
      <c r="G64" s="226" t="s">
        <v>38</v>
      </c>
      <c r="H64" s="226"/>
      <c r="I64" s="226"/>
      <c r="J64" s="262" t="s">
        <v>39</v>
      </c>
      <c r="K64" s="262"/>
      <c r="L64" s="262"/>
      <c r="M64" s="262"/>
      <c r="N64" s="262"/>
      <c r="O64" s="262"/>
      <c r="P64" s="262"/>
      <c r="Q64" s="262"/>
      <c r="R64" s="262" t="s">
        <v>40</v>
      </c>
      <c r="S64" s="262"/>
      <c r="T64" s="262"/>
      <c r="U64" s="262"/>
      <c r="V64" s="262"/>
      <c r="W64" s="262"/>
      <c r="X64" s="262"/>
      <c r="Y64" s="262"/>
      <c r="Z64" s="262"/>
      <c r="AA64" s="262"/>
      <c r="AB64" s="262"/>
      <c r="AC64" s="262"/>
      <c r="AD64" s="262"/>
      <c r="AE64" s="262"/>
      <c r="AF64" s="262"/>
      <c r="AG64" s="262"/>
      <c r="AH64" s="262"/>
      <c r="AI64" s="262"/>
      <c r="AJ64" s="262"/>
      <c r="AK64" s="262"/>
      <c r="AL64" s="262"/>
      <c r="AM64" s="262"/>
      <c r="AN64" s="262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26" t="s">
        <v>41</v>
      </c>
      <c r="BB64" s="226"/>
      <c r="BC64" s="226"/>
      <c r="BD64" s="226" t="s">
        <v>42</v>
      </c>
      <c r="BE64" s="226"/>
      <c r="BF64" s="226"/>
      <c r="BG64" s="226"/>
      <c r="BH64" s="70"/>
      <c r="BJ64" s="61">
        <v>1</v>
      </c>
      <c r="BK64" s="61"/>
      <c r="BL64" s="57"/>
      <c r="BM64" s="57"/>
      <c r="BN64" s="57"/>
      <c r="BO64" s="57"/>
      <c r="BP64" s="58"/>
      <c r="BQ64" s="58"/>
      <c r="BR64" s="58"/>
    </row>
    <row r="65" spans="1:70" ht="12.95" customHeight="1" x14ac:dyDescent="0.25">
      <c r="A65" s="78"/>
      <c r="B65" s="78"/>
      <c r="C65" s="77" t="s">
        <v>55</v>
      </c>
      <c r="D65" s="68"/>
      <c r="E65" s="268"/>
      <c r="F65" s="269"/>
      <c r="G65" s="225"/>
      <c r="H65" s="225"/>
      <c r="I65" s="230"/>
      <c r="J65" s="227" t="s">
        <v>46</v>
      </c>
      <c r="K65" s="211"/>
      <c r="L65" s="211"/>
      <c r="M65" s="211"/>
      <c r="N65" s="211"/>
      <c r="O65" s="211"/>
      <c r="P65" s="211"/>
      <c r="Q65" s="211"/>
      <c r="R65" s="211" t="s">
        <v>96</v>
      </c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25" t="s">
        <v>46</v>
      </c>
      <c r="BB65" s="225"/>
      <c r="BC65" s="225"/>
      <c r="BD65" s="53" t="s">
        <v>46</v>
      </c>
      <c r="BE65" s="53" t="s">
        <v>46</v>
      </c>
      <c r="BF65" s="53" t="s">
        <v>46</v>
      </c>
      <c r="BG65" s="53" t="s">
        <v>46</v>
      </c>
      <c r="BH65" s="68"/>
      <c r="BJ65" s="57" t="b">
        <f>AND(E65="y",NOT(ISBLANK(J65)))</f>
        <v>0</v>
      </c>
      <c r="BK65" s="61">
        <v>1</v>
      </c>
      <c r="BL65" s="57">
        <f t="shared" ref="BL65:BO67" si="9">IF(OR(SUM($BD65:$BG65)=0,BD65="-"),IF(BD65="x",$BA65/COUNTIF($BD65:$BG65,"x"),0),$BA65/SUM($BD65:$BG65)*BD65)</f>
        <v>0</v>
      </c>
      <c r="BM65" s="57">
        <f t="shared" si="9"/>
        <v>0</v>
      </c>
      <c r="BN65" s="57">
        <f t="shared" si="9"/>
        <v>0</v>
      </c>
      <c r="BO65" s="57">
        <f t="shared" si="9"/>
        <v>0</v>
      </c>
      <c r="BP65" s="58"/>
      <c r="BQ65" s="58"/>
      <c r="BR65" s="58"/>
    </row>
    <row r="66" spans="1:70" ht="12.95" customHeight="1" x14ac:dyDescent="0.25">
      <c r="E66" s="136"/>
      <c r="F66" s="137"/>
      <c r="G66" s="140" t="str">
        <f>IF($E66="y",2,"")</f>
        <v/>
      </c>
      <c r="H66" s="140"/>
      <c r="I66" s="160"/>
      <c r="J66" s="131" t="s">
        <v>97</v>
      </c>
      <c r="K66" s="139"/>
      <c r="L66" s="139"/>
      <c r="M66" s="139"/>
      <c r="N66" s="139"/>
      <c r="O66" s="139"/>
      <c r="P66" s="139"/>
      <c r="Q66" s="139"/>
      <c r="R66" s="139" t="s">
        <v>98</v>
      </c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139"/>
      <c r="AJ66" s="139"/>
      <c r="AK66" s="139"/>
      <c r="AL66" s="139"/>
      <c r="AM66" s="139"/>
      <c r="AN66" s="139"/>
      <c r="AO66" s="139"/>
      <c r="AP66" s="139"/>
      <c r="AQ66" s="139"/>
      <c r="AR66" s="139"/>
      <c r="AS66" s="139"/>
      <c r="AT66" s="139"/>
      <c r="AU66" s="139"/>
      <c r="AV66" s="139"/>
      <c r="AW66" s="139"/>
      <c r="AX66" s="139"/>
      <c r="AY66" s="139"/>
      <c r="AZ66" s="139"/>
      <c r="BA66" s="140">
        <v>15</v>
      </c>
      <c r="BB66" s="140"/>
      <c r="BC66" s="140"/>
      <c r="BD66" s="26" t="s">
        <v>49</v>
      </c>
      <c r="BE66" s="19" t="s">
        <v>46</v>
      </c>
      <c r="BF66" s="19" t="s">
        <v>46</v>
      </c>
      <c r="BG66" s="19" t="s">
        <v>46</v>
      </c>
      <c r="BJ66" s="57" t="b">
        <f>AND(E66="y",NOT(ISBLANK(J66)))</f>
        <v>0</v>
      </c>
      <c r="BK66" s="61">
        <v>1</v>
      </c>
      <c r="BL66" s="57">
        <f t="shared" si="9"/>
        <v>15</v>
      </c>
      <c r="BM66" s="57">
        <f t="shared" si="9"/>
        <v>0</v>
      </c>
      <c r="BN66" s="57">
        <f t="shared" si="9"/>
        <v>0</v>
      </c>
      <c r="BO66" s="57">
        <f t="shared" si="9"/>
        <v>0</v>
      </c>
      <c r="BP66" s="58"/>
      <c r="BQ66" s="58"/>
      <c r="BR66" s="58"/>
    </row>
    <row r="67" spans="1:70" ht="12.95" customHeight="1" x14ac:dyDescent="0.25">
      <c r="E67" s="260"/>
      <c r="F67" s="261"/>
      <c r="G67" s="228" t="str">
        <f>IF($E67="y",2,"")</f>
        <v/>
      </c>
      <c r="H67" s="228"/>
      <c r="I67" s="229"/>
      <c r="J67" s="131" t="s">
        <v>99</v>
      </c>
      <c r="K67" s="139"/>
      <c r="L67" s="139"/>
      <c r="M67" s="139"/>
      <c r="N67" s="139"/>
      <c r="O67" s="139"/>
      <c r="P67" s="139"/>
      <c r="Q67" s="139"/>
      <c r="R67" s="139" t="s">
        <v>100</v>
      </c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  <c r="AJ67" s="139"/>
      <c r="AK67" s="139"/>
      <c r="AL67" s="139"/>
      <c r="AM67" s="139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139"/>
      <c r="AY67" s="139"/>
      <c r="AZ67" s="139"/>
      <c r="BA67" s="140">
        <v>15</v>
      </c>
      <c r="BB67" s="140"/>
      <c r="BC67" s="140"/>
      <c r="BD67" s="19" t="s">
        <v>49</v>
      </c>
      <c r="BE67" s="19" t="s">
        <v>46</v>
      </c>
      <c r="BF67" s="19" t="s">
        <v>46</v>
      </c>
      <c r="BG67" s="19" t="s">
        <v>46</v>
      </c>
      <c r="BJ67" s="57" t="b">
        <f>AND(E67="y",NOT(ISBLANK(J67)))</f>
        <v>0</v>
      </c>
      <c r="BK67" s="61">
        <v>1</v>
      </c>
      <c r="BL67" s="57">
        <f t="shared" si="9"/>
        <v>15</v>
      </c>
      <c r="BM67" s="57">
        <f t="shared" si="9"/>
        <v>0</v>
      </c>
      <c r="BN67" s="57">
        <f t="shared" si="9"/>
        <v>0</v>
      </c>
      <c r="BO67" s="57">
        <f t="shared" si="9"/>
        <v>0</v>
      </c>
      <c r="BP67" s="58"/>
      <c r="BQ67" s="58"/>
      <c r="BR67" s="58"/>
    </row>
    <row r="68" spans="1:70" ht="12.95" customHeight="1" x14ac:dyDescent="0.25">
      <c r="A68" s="84"/>
      <c r="B68" s="84"/>
      <c r="C68" s="84"/>
      <c r="D68" s="70"/>
      <c r="E68" s="210" t="s">
        <v>52</v>
      </c>
      <c r="F68" s="210"/>
      <c r="G68" s="210"/>
      <c r="H68" s="210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0"/>
      <c r="Y68" s="210"/>
      <c r="Z68" s="210"/>
      <c r="AA68" s="210"/>
      <c r="AB68" s="210"/>
      <c r="AC68" s="210"/>
      <c r="AD68" s="210"/>
      <c r="AE68" s="210"/>
      <c r="AF68" s="210"/>
      <c r="AG68" s="210"/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09">
        <f>SUMIF($BJ65:$BJ67,TRUE,BA65:BA67)</f>
        <v>0</v>
      </c>
      <c r="BB68" s="209"/>
      <c r="BC68" s="209"/>
      <c r="BD68" s="4"/>
      <c r="BE68" s="4"/>
      <c r="BF68" s="4"/>
      <c r="BG68" s="4"/>
      <c r="BH68" s="70"/>
      <c r="BJ68" s="57"/>
      <c r="BK68" s="61"/>
      <c r="BL68" s="57"/>
      <c r="BM68" s="57"/>
      <c r="BN68" s="57"/>
      <c r="BO68" s="57"/>
      <c r="BP68" s="58"/>
      <c r="BQ68" s="58"/>
      <c r="BR68" s="58"/>
    </row>
    <row r="69" spans="1:70" ht="12.95" customHeight="1" x14ac:dyDescent="0.25">
      <c r="A69" s="84"/>
      <c r="B69" s="84"/>
      <c r="C69" s="84"/>
      <c r="D69" s="70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4"/>
      <c r="BC69" s="4"/>
      <c r="BD69" s="4"/>
      <c r="BE69" s="4"/>
      <c r="BF69" s="4"/>
      <c r="BG69" s="4"/>
      <c r="BH69" s="70"/>
      <c r="BJ69" s="57"/>
      <c r="BK69" s="61"/>
      <c r="BL69" s="57"/>
      <c r="BM69" s="57"/>
      <c r="BN69" s="57"/>
      <c r="BO69" s="57"/>
      <c r="BP69" s="58"/>
      <c r="BQ69" s="58"/>
      <c r="BR69" s="58"/>
    </row>
    <row r="70" spans="1:70" ht="12.95" customHeight="1" x14ac:dyDescent="0.25">
      <c r="E70" s="217" t="s">
        <v>101</v>
      </c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J70" s="57"/>
      <c r="BK70" s="61" t="b">
        <f>NOT(AND($BJ$20,$BJ$95))</f>
        <v>1</v>
      </c>
      <c r="BL70" s="57" t="s">
        <v>102</v>
      </c>
      <c r="BM70" s="57"/>
      <c r="BN70" s="57"/>
      <c r="BO70" s="57"/>
      <c r="BP70" s="58"/>
      <c r="BQ70" s="58"/>
      <c r="BR70" s="58"/>
    </row>
    <row r="71" spans="1:70" ht="12.95" customHeight="1" x14ac:dyDescent="0.25">
      <c r="E71" s="213" t="s">
        <v>37</v>
      </c>
      <c r="F71" s="213"/>
      <c r="G71" s="213" t="s">
        <v>38</v>
      </c>
      <c r="H71" s="213"/>
      <c r="I71" s="213"/>
      <c r="J71" s="214" t="s">
        <v>39</v>
      </c>
      <c r="K71" s="214"/>
      <c r="L71" s="214"/>
      <c r="M71" s="214"/>
      <c r="N71" s="214"/>
      <c r="O71" s="214"/>
      <c r="P71" s="214"/>
      <c r="Q71" s="214"/>
      <c r="R71" s="214" t="s">
        <v>40</v>
      </c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3" t="s">
        <v>41</v>
      </c>
      <c r="BB71" s="213"/>
      <c r="BC71" s="213"/>
      <c r="BD71" s="213" t="s">
        <v>42</v>
      </c>
      <c r="BE71" s="213"/>
      <c r="BF71" s="213"/>
      <c r="BG71" s="213"/>
      <c r="BJ71" s="57"/>
      <c r="BK71" s="61" t="b">
        <f>NOT(AND($BJ$19,$BJ$93))</f>
        <v>1</v>
      </c>
      <c r="BL71" s="57" t="s">
        <v>103</v>
      </c>
      <c r="BM71" s="57"/>
      <c r="BN71" s="57"/>
      <c r="BO71" s="57"/>
      <c r="BP71" s="58"/>
      <c r="BQ71" s="58"/>
      <c r="BR71" s="58"/>
    </row>
    <row r="72" spans="1:70" ht="12.95" customHeight="1" x14ac:dyDescent="0.25">
      <c r="A72" s="147" t="s">
        <v>104</v>
      </c>
      <c r="B72" s="147"/>
      <c r="C72" s="85"/>
      <c r="D72" s="68"/>
      <c r="E72" s="268"/>
      <c r="F72" s="269"/>
      <c r="G72" s="250">
        <v>1</v>
      </c>
      <c r="H72" s="250"/>
      <c r="I72" s="251"/>
      <c r="J72" s="227"/>
      <c r="K72" s="211"/>
      <c r="L72" s="211"/>
      <c r="M72" s="211"/>
      <c r="N72" s="211"/>
      <c r="O72" s="211"/>
      <c r="P72" s="211"/>
      <c r="Q72" s="211"/>
      <c r="R72" s="267" t="s">
        <v>105</v>
      </c>
      <c r="S72" s="267"/>
      <c r="T72" s="267"/>
      <c r="U72" s="267"/>
      <c r="V72" s="267"/>
      <c r="W72" s="267"/>
      <c r="X72" s="267"/>
      <c r="Y72" s="267"/>
      <c r="Z72" s="267"/>
      <c r="AA72" s="267"/>
      <c r="AB72" s="267"/>
      <c r="AC72" s="267"/>
      <c r="AD72" s="267"/>
      <c r="AE72" s="267"/>
      <c r="AF72" s="267"/>
      <c r="AG72" s="267"/>
      <c r="AH72" s="267"/>
      <c r="AI72" s="267"/>
      <c r="AJ72" s="267"/>
      <c r="AK72" s="267"/>
      <c r="AL72" s="267"/>
      <c r="AM72" s="267"/>
      <c r="AN72" s="267"/>
      <c r="AO72" s="267"/>
      <c r="AP72" s="267"/>
      <c r="AQ72" s="267"/>
      <c r="AR72" s="267"/>
      <c r="AS72" s="267"/>
      <c r="AT72" s="267"/>
      <c r="AU72" s="267"/>
      <c r="AV72" s="267"/>
      <c r="AW72" s="267"/>
      <c r="AX72" s="267"/>
      <c r="AY72" s="267"/>
      <c r="AZ72" s="267"/>
      <c r="BA72" s="225"/>
      <c r="BB72" s="225"/>
      <c r="BC72" s="225"/>
      <c r="BD72" s="53"/>
      <c r="BE72" s="53"/>
      <c r="BF72" s="53"/>
      <c r="BG72" s="53"/>
      <c r="BH72" s="68"/>
      <c r="BJ72" s="57" t="b">
        <f t="shared" ref="BJ72:BJ104" si="10">AND(E72="y",NOT(ISBLANK(J72)))</f>
        <v>0</v>
      </c>
      <c r="BK72" s="61">
        <v>0</v>
      </c>
      <c r="BL72" s="57">
        <f t="shared" ref="BL72:BL104" si="11">IF(OR(SUM($BD72:$BG72)=0,BD72="-"),IF(BD72="x",$BA72/COUNTIF($BD72:$BG72,"x"),0),$BA72/SUM($BD72:$BG72)*BD72)</f>
        <v>0</v>
      </c>
      <c r="BM72" s="57">
        <f t="shared" ref="BM72:BM104" si="12">IF(OR(SUM($BD72:$BG72)=0,BE72="-"),IF(BE72="x",$BA72/COUNTIF($BD72:$BG72,"x"),0),$BA72/SUM($BD72:$BG72)*BE72)</f>
        <v>0</v>
      </c>
      <c r="BN72" s="57">
        <f t="shared" ref="BN72:BN104" si="13">IF(OR(SUM($BD72:$BG72)=0,BF72="-"),IF(BF72="x",$BA72/COUNTIF($BD72:$BG72,"x"),0),$BA72/SUM($BD72:$BG72)*BF72)</f>
        <v>0</v>
      </c>
      <c r="BO72" s="57">
        <f t="shared" ref="BO72:BO104" si="14">IF(OR(SUM($BD72:$BG72)=0,BG72="-"),IF(BG72="x",$BA72/COUNTIF($BD72:$BG72,"x"),0),$BA72/SUM($BD72:$BG72)*BG72)</f>
        <v>0</v>
      </c>
      <c r="BP72" s="58"/>
      <c r="BQ72" s="58"/>
      <c r="BR72" s="58"/>
    </row>
    <row r="73" spans="1:70" ht="12.95" customHeight="1" x14ac:dyDescent="0.25">
      <c r="A73" s="147"/>
      <c r="B73" s="147"/>
      <c r="E73" s="141"/>
      <c r="F73" s="140"/>
      <c r="G73" s="142"/>
      <c r="H73" s="143"/>
      <c r="I73" s="2"/>
      <c r="J73" s="144"/>
      <c r="K73" s="145"/>
      <c r="L73" s="145"/>
      <c r="M73" s="145"/>
      <c r="N73" s="145"/>
      <c r="O73" s="145"/>
      <c r="P73" s="145"/>
      <c r="Q73" s="145"/>
      <c r="R73" s="145" t="s">
        <v>106</v>
      </c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6"/>
      <c r="BB73" s="146"/>
      <c r="BC73" s="146"/>
      <c r="BD73" s="114"/>
      <c r="BE73" s="114"/>
      <c r="BF73" s="114"/>
      <c r="BG73" s="115"/>
      <c r="BJ73" s="57" t="b">
        <f t="shared" si="10"/>
        <v>0</v>
      </c>
      <c r="BK73" s="61">
        <v>0</v>
      </c>
      <c r="BL73" s="57">
        <f t="shared" si="11"/>
        <v>0</v>
      </c>
      <c r="BM73" s="57">
        <f t="shared" si="12"/>
        <v>0</v>
      </c>
      <c r="BN73" s="57">
        <f t="shared" si="13"/>
        <v>0</v>
      </c>
      <c r="BO73" s="57">
        <f t="shared" si="14"/>
        <v>0</v>
      </c>
      <c r="BP73" s="58"/>
      <c r="BQ73" s="58"/>
      <c r="BR73" s="58"/>
    </row>
    <row r="74" spans="1:70" ht="12.75" customHeight="1" x14ac:dyDescent="0.25">
      <c r="A74" s="147"/>
      <c r="B74" s="147"/>
      <c r="C74" s="79" t="s">
        <v>107</v>
      </c>
      <c r="E74" s="124"/>
      <c r="F74" s="125"/>
      <c r="G74" s="126">
        <v>1</v>
      </c>
      <c r="H74" s="127"/>
      <c r="I74" s="128"/>
      <c r="J74" s="129" t="s">
        <v>108</v>
      </c>
      <c r="K74" s="130"/>
      <c r="L74" s="130"/>
      <c r="M74" s="130"/>
      <c r="N74" s="130"/>
      <c r="O74" s="130"/>
      <c r="P74" s="130"/>
      <c r="Q74" s="131"/>
      <c r="R74" s="132" t="s">
        <v>109</v>
      </c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1"/>
      <c r="BA74" s="133">
        <v>3</v>
      </c>
      <c r="BB74" s="134"/>
      <c r="BC74" s="135"/>
      <c r="BD74" s="19" t="s">
        <v>46</v>
      </c>
      <c r="BE74" s="19" t="s">
        <v>46</v>
      </c>
      <c r="BF74" s="19">
        <v>2</v>
      </c>
      <c r="BG74" s="19" t="s">
        <v>46</v>
      </c>
      <c r="BJ74" s="57" t="b">
        <f t="shared" si="10"/>
        <v>0</v>
      </c>
      <c r="BK74" s="61">
        <v>1</v>
      </c>
      <c r="BL74" s="57">
        <f t="shared" si="11"/>
        <v>0</v>
      </c>
      <c r="BM74" s="57">
        <f t="shared" si="12"/>
        <v>0</v>
      </c>
      <c r="BN74" s="57">
        <f t="shared" si="13"/>
        <v>3</v>
      </c>
      <c r="BO74" s="57">
        <f t="shared" si="14"/>
        <v>0</v>
      </c>
      <c r="BP74" s="58"/>
      <c r="BQ74" s="58"/>
      <c r="BR74" s="58"/>
    </row>
    <row r="75" spans="1:70" ht="12.95" customHeight="1" x14ac:dyDescent="0.25">
      <c r="A75" s="147"/>
      <c r="B75" s="147"/>
      <c r="E75" s="124"/>
      <c r="F75" s="125"/>
      <c r="G75" s="126">
        <v>1</v>
      </c>
      <c r="H75" s="127"/>
      <c r="I75" s="128"/>
      <c r="J75" s="129" t="s">
        <v>110</v>
      </c>
      <c r="K75" s="130"/>
      <c r="L75" s="130"/>
      <c r="M75" s="130"/>
      <c r="N75" s="130"/>
      <c r="O75" s="130"/>
      <c r="P75" s="130"/>
      <c r="Q75" s="131"/>
      <c r="R75" s="132" t="s">
        <v>111</v>
      </c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1"/>
      <c r="BA75" s="133">
        <v>4</v>
      </c>
      <c r="BB75" s="134"/>
      <c r="BC75" s="135"/>
      <c r="BD75" s="19" t="s">
        <v>46</v>
      </c>
      <c r="BE75" s="19" t="s">
        <v>46</v>
      </c>
      <c r="BF75" s="19">
        <v>3</v>
      </c>
      <c r="BG75" s="19" t="s">
        <v>46</v>
      </c>
      <c r="BJ75" s="57" t="b">
        <f t="shared" si="10"/>
        <v>0</v>
      </c>
      <c r="BK75" s="61">
        <v>1</v>
      </c>
      <c r="BL75" s="57">
        <f t="shared" si="11"/>
        <v>0</v>
      </c>
      <c r="BM75" s="57">
        <f t="shared" si="12"/>
        <v>0</v>
      </c>
      <c r="BN75" s="57">
        <f t="shared" si="13"/>
        <v>4</v>
      </c>
      <c r="BO75" s="57">
        <f t="shared" si="14"/>
        <v>0</v>
      </c>
      <c r="BP75" s="58"/>
      <c r="BQ75" s="58"/>
      <c r="BR75" s="58"/>
    </row>
    <row r="76" spans="1:70" ht="12.95" customHeight="1" x14ac:dyDescent="0.25">
      <c r="A76" s="147"/>
      <c r="B76" s="147"/>
      <c r="E76" s="124"/>
      <c r="F76" s="125"/>
      <c r="G76" s="126">
        <v>1</v>
      </c>
      <c r="H76" s="127"/>
      <c r="I76" s="128"/>
      <c r="J76" s="129" t="s">
        <v>112</v>
      </c>
      <c r="K76" s="130"/>
      <c r="L76" s="130"/>
      <c r="M76" s="130"/>
      <c r="N76" s="130"/>
      <c r="O76" s="130"/>
      <c r="P76" s="130"/>
      <c r="Q76" s="131"/>
      <c r="R76" s="132" t="s">
        <v>113</v>
      </c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1"/>
      <c r="BA76" s="133">
        <v>4</v>
      </c>
      <c r="BB76" s="134"/>
      <c r="BC76" s="135"/>
      <c r="BD76" s="19" t="s">
        <v>46</v>
      </c>
      <c r="BE76" s="19" t="s">
        <v>46</v>
      </c>
      <c r="BF76" s="19">
        <v>4</v>
      </c>
      <c r="BG76" s="19" t="s">
        <v>46</v>
      </c>
      <c r="BJ76" s="57" t="b">
        <f t="shared" si="10"/>
        <v>0</v>
      </c>
      <c r="BK76" s="61">
        <v>1</v>
      </c>
      <c r="BL76" s="57">
        <f t="shared" si="11"/>
        <v>0</v>
      </c>
      <c r="BM76" s="57">
        <f t="shared" si="12"/>
        <v>0</v>
      </c>
      <c r="BN76" s="57">
        <f t="shared" si="13"/>
        <v>4</v>
      </c>
      <c r="BO76" s="57">
        <f t="shared" si="14"/>
        <v>0</v>
      </c>
      <c r="BP76" s="58"/>
      <c r="BQ76" s="58"/>
      <c r="BR76" s="58"/>
    </row>
    <row r="77" spans="1:70" ht="12.95" customHeight="1" x14ac:dyDescent="0.25">
      <c r="A77" s="147"/>
      <c r="B77" s="147"/>
      <c r="C77" s="84"/>
      <c r="D77" s="70"/>
      <c r="E77" s="124"/>
      <c r="F77" s="125"/>
      <c r="G77" s="126">
        <v>1</v>
      </c>
      <c r="H77" s="127"/>
      <c r="I77" s="128"/>
      <c r="J77" s="129" t="s">
        <v>114</v>
      </c>
      <c r="K77" s="130"/>
      <c r="L77" s="130"/>
      <c r="M77" s="130"/>
      <c r="N77" s="130"/>
      <c r="O77" s="130"/>
      <c r="P77" s="130"/>
      <c r="Q77" s="131"/>
      <c r="R77" s="132" t="s">
        <v>115</v>
      </c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1"/>
      <c r="BA77" s="133">
        <v>3</v>
      </c>
      <c r="BB77" s="134"/>
      <c r="BC77" s="135"/>
      <c r="BD77" s="19" t="s">
        <v>46</v>
      </c>
      <c r="BE77" s="19" t="s">
        <v>46</v>
      </c>
      <c r="BF77" s="19">
        <v>4</v>
      </c>
      <c r="BG77" s="123" t="s">
        <v>46</v>
      </c>
      <c r="BH77" s="70"/>
      <c r="BJ77" s="57" t="b">
        <f t="shared" si="10"/>
        <v>0</v>
      </c>
      <c r="BK77" s="61">
        <v>1</v>
      </c>
      <c r="BL77" s="57">
        <f t="shared" si="11"/>
        <v>0</v>
      </c>
      <c r="BM77" s="57">
        <f t="shared" si="12"/>
        <v>0</v>
      </c>
      <c r="BN77" s="57">
        <f t="shared" si="13"/>
        <v>3</v>
      </c>
      <c r="BO77" s="57">
        <f t="shared" si="14"/>
        <v>0</v>
      </c>
      <c r="BP77" s="58"/>
      <c r="BQ77" s="58"/>
      <c r="BR77" s="58"/>
    </row>
    <row r="78" spans="1:70" ht="12.95" customHeight="1" x14ac:dyDescent="0.25">
      <c r="A78" s="147"/>
      <c r="B78" s="147"/>
      <c r="C78" s="84"/>
      <c r="D78" s="70"/>
      <c r="E78" s="124"/>
      <c r="F78" s="125"/>
      <c r="G78" s="126">
        <v>1</v>
      </c>
      <c r="H78" s="127"/>
      <c r="I78" s="128"/>
      <c r="J78" s="129" t="s">
        <v>116</v>
      </c>
      <c r="K78" s="130"/>
      <c r="L78" s="130"/>
      <c r="M78" s="130"/>
      <c r="N78" s="130"/>
      <c r="O78" s="130"/>
      <c r="P78" s="130"/>
      <c r="Q78" s="131"/>
      <c r="R78" s="132" t="s">
        <v>117</v>
      </c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1"/>
      <c r="BA78" s="133">
        <v>6</v>
      </c>
      <c r="BB78" s="134"/>
      <c r="BC78" s="135"/>
      <c r="BD78" s="19" t="s">
        <v>46</v>
      </c>
      <c r="BE78" s="19">
        <v>4</v>
      </c>
      <c r="BF78" s="19" t="s">
        <v>46</v>
      </c>
      <c r="BG78" s="19" t="s">
        <v>46</v>
      </c>
      <c r="BH78" s="70"/>
      <c r="BJ78" s="57" t="b">
        <f t="shared" si="10"/>
        <v>0</v>
      </c>
      <c r="BK78" s="61">
        <v>1</v>
      </c>
      <c r="BL78" s="57">
        <f t="shared" si="11"/>
        <v>0</v>
      </c>
      <c r="BM78" s="57">
        <f t="shared" si="12"/>
        <v>6</v>
      </c>
      <c r="BN78" s="57">
        <f t="shared" si="13"/>
        <v>0</v>
      </c>
      <c r="BO78" s="57">
        <f t="shared" si="14"/>
        <v>0</v>
      </c>
      <c r="BP78" s="58"/>
      <c r="BQ78" s="58"/>
      <c r="BR78" s="58"/>
    </row>
    <row r="79" spans="1:70" ht="12.95" customHeight="1" x14ac:dyDescent="0.25">
      <c r="A79" s="147"/>
      <c r="B79" s="147"/>
      <c r="E79" s="124"/>
      <c r="F79" s="125"/>
      <c r="G79" s="126">
        <v>1</v>
      </c>
      <c r="H79" s="127"/>
      <c r="I79" s="128"/>
      <c r="J79" s="129" t="s">
        <v>118</v>
      </c>
      <c r="K79" s="130"/>
      <c r="L79" s="130"/>
      <c r="M79" s="130"/>
      <c r="N79" s="130"/>
      <c r="O79" s="130"/>
      <c r="P79" s="130"/>
      <c r="Q79" s="131"/>
      <c r="R79" s="132" t="s">
        <v>119</v>
      </c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1"/>
      <c r="BA79" s="133">
        <v>6</v>
      </c>
      <c r="BB79" s="134"/>
      <c r="BC79" s="135"/>
      <c r="BD79" s="19" t="s">
        <v>46</v>
      </c>
      <c r="BE79" s="19" t="s">
        <v>46</v>
      </c>
      <c r="BF79" s="19" t="s">
        <v>49</v>
      </c>
      <c r="BG79" s="19" t="s">
        <v>49</v>
      </c>
      <c r="BJ79" s="57" t="b">
        <f t="shared" si="10"/>
        <v>0</v>
      </c>
      <c r="BK79" s="61">
        <v>1</v>
      </c>
      <c r="BL79" s="57">
        <f t="shared" si="11"/>
        <v>0</v>
      </c>
      <c r="BM79" s="57">
        <f t="shared" si="12"/>
        <v>0</v>
      </c>
      <c r="BN79" s="57">
        <f t="shared" si="13"/>
        <v>3</v>
      </c>
      <c r="BO79" s="57">
        <f t="shared" si="14"/>
        <v>3</v>
      </c>
      <c r="BP79" s="58"/>
      <c r="BQ79" s="58"/>
      <c r="BR79" s="58"/>
    </row>
    <row r="80" spans="1:70" ht="12.95" customHeight="1" x14ac:dyDescent="0.25">
      <c r="A80" s="147"/>
      <c r="B80" s="147"/>
      <c r="E80" s="124"/>
      <c r="F80" s="125"/>
      <c r="G80" s="126">
        <v>1</v>
      </c>
      <c r="H80" s="127"/>
      <c r="I80" s="128"/>
      <c r="J80" s="270" t="s">
        <v>118</v>
      </c>
      <c r="K80" s="130"/>
      <c r="L80" s="130"/>
      <c r="M80" s="130"/>
      <c r="N80" s="130"/>
      <c r="O80" s="130"/>
      <c r="P80" s="130"/>
      <c r="Q80" s="131"/>
      <c r="R80" s="132" t="s">
        <v>120</v>
      </c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1"/>
      <c r="BA80" s="133">
        <v>3</v>
      </c>
      <c r="BB80" s="134"/>
      <c r="BC80" s="135"/>
      <c r="BD80" s="19" t="s">
        <v>46</v>
      </c>
      <c r="BE80" s="19" t="s">
        <v>46</v>
      </c>
      <c r="BF80" s="19" t="s">
        <v>49</v>
      </c>
      <c r="BG80" s="19" t="s">
        <v>46</v>
      </c>
      <c r="BJ80" s="57" t="b">
        <f t="shared" si="10"/>
        <v>0</v>
      </c>
      <c r="BK80" s="61">
        <v>1</v>
      </c>
      <c r="BL80" s="57">
        <f t="shared" si="11"/>
        <v>0</v>
      </c>
      <c r="BM80" s="57">
        <f t="shared" si="12"/>
        <v>0</v>
      </c>
      <c r="BN80" s="57">
        <f t="shared" si="13"/>
        <v>3</v>
      </c>
      <c r="BO80" s="57">
        <f t="shared" si="14"/>
        <v>0</v>
      </c>
      <c r="BP80" s="58"/>
      <c r="BQ80" s="58"/>
      <c r="BR80" s="58"/>
    </row>
    <row r="81" spans="1:70" ht="12.95" customHeight="1" x14ac:dyDescent="0.25">
      <c r="A81" s="147"/>
      <c r="B81" s="147"/>
      <c r="E81" s="136"/>
      <c r="F81" s="137"/>
      <c r="G81" s="126">
        <v>1</v>
      </c>
      <c r="H81" s="127"/>
      <c r="I81" s="128"/>
      <c r="J81" s="131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  <c r="AD81" s="139"/>
      <c r="AE81" s="139"/>
      <c r="AF81" s="139"/>
      <c r="AG81" s="139"/>
      <c r="AH81" s="139"/>
      <c r="AI81" s="139"/>
      <c r="AJ81" s="139"/>
      <c r="AK81" s="139"/>
      <c r="AL81" s="139"/>
      <c r="AM81" s="139"/>
      <c r="AN81" s="139"/>
      <c r="AO81" s="139"/>
      <c r="AP81" s="139"/>
      <c r="AQ81" s="139"/>
      <c r="AR81" s="139"/>
      <c r="AS81" s="139"/>
      <c r="AT81" s="139"/>
      <c r="AU81" s="139"/>
      <c r="AV81" s="139"/>
      <c r="AW81" s="139"/>
      <c r="AX81" s="139"/>
      <c r="AY81" s="139"/>
      <c r="AZ81" s="139"/>
      <c r="BA81" s="140"/>
      <c r="BB81" s="140"/>
      <c r="BC81" s="140"/>
      <c r="BD81" s="19"/>
      <c r="BE81" s="19"/>
      <c r="BF81" s="19"/>
      <c r="BG81" s="19"/>
      <c r="BJ81" s="57" t="b">
        <f t="shared" si="10"/>
        <v>0</v>
      </c>
      <c r="BK81" s="61">
        <v>1</v>
      </c>
      <c r="BL81" s="57">
        <f t="shared" si="11"/>
        <v>0</v>
      </c>
      <c r="BM81" s="57">
        <f t="shared" si="12"/>
        <v>0</v>
      </c>
      <c r="BN81" s="57">
        <f t="shared" si="13"/>
        <v>0</v>
      </c>
      <c r="BO81" s="57">
        <f t="shared" si="14"/>
        <v>0</v>
      </c>
      <c r="BP81" s="58"/>
      <c r="BQ81" s="58"/>
      <c r="BR81" s="58"/>
    </row>
    <row r="82" spans="1:70" ht="12.95" customHeight="1" x14ac:dyDescent="0.25">
      <c r="A82" s="147"/>
      <c r="B82" s="147"/>
      <c r="E82" s="148"/>
      <c r="F82" s="149"/>
      <c r="G82" s="150"/>
      <c r="H82" s="151"/>
      <c r="I82" s="2"/>
      <c r="J82" s="152"/>
      <c r="K82" s="153"/>
      <c r="L82" s="153"/>
      <c r="M82" s="153"/>
      <c r="N82" s="153"/>
      <c r="O82" s="153"/>
      <c r="P82" s="153"/>
      <c r="Q82" s="153"/>
      <c r="R82" s="153" t="s">
        <v>121</v>
      </c>
      <c r="S82" s="153"/>
      <c r="T82" s="153"/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153"/>
      <c r="AF82" s="153"/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4"/>
      <c r="BB82" s="154"/>
      <c r="BC82" s="154"/>
      <c r="BD82" s="116"/>
      <c r="BE82" s="116"/>
      <c r="BF82" s="116"/>
      <c r="BG82" s="117"/>
      <c r="BJ82" s="57" t="b">
        <f t="shared" si="10"/>
        <v>0</v>
      </c>
      <c r="BK82" s="61">
        <v>0</v>
      </c>
      <c r="BL82" s="57">
        <f t="shared" si="11"/>
        <v>0</v>
      </c>
      <c r="BM82" s="57">
        <f t="shared" si="12"/>
        <v>0</v>
      </c>
      <c r="BN82" s="57">
        <f t="shared" si="13"/>
        <v>0</v>
      </c>
      <c r="BO82" s="57">
        <f t="shared" si="14"/>
        <v>0</v>
      </c>
      <c r="BP82" s="58"/>
      <c r="BQ82" s="58"/>
      <c r="BR82" s="58"/>
    </row>
    <row r="83" spans="1:70" ht="12.95" customHeight="1" x14ac:dyDescent="0.25">
      <c r="A83" s="147"/>
      <c r="B83" s="147"/>
      <c r="C83" s="85"/>
      <c r="D83" s="68"/>
      <c r="E83" s="136"/>
      <c r="F83" s="137"/>
      <c r="G83" s="155">
        <v>1</v>
      </c>
      <c r="H83" s="155"/>
      <c r="I83" s="156"/>
      <c r="J83" s="131" t="s">
        <v>122</v>
      </c>
      <c r="K83" s="139"/>
      <c r="L83" s="139"/>
      <c r="M83" s="139"/>
      <c r="N83" s="139"/>
      <c r="O83" s="139"/>
      <c r="P83" s="139"/>
      <c r="Q83" s="139"/>
      <c r="R83" s="139" t="s">
        <v>123</v>
      </c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40">
        <v>4</v>
      </c>
      <c r="BB83" s="140"/>
      <c r="BC83" s="140"/>
      <c r="BD83" s="19" t="s">
        <v>46</v>
      </c>
      <c r="BE83" s="19" t="s">
        <v>46</v>
      </c>
      <c r="BF83" s="19">
        <v>4</v>
      </c>
      <c r="BG83" s="19" t="s">
        <v>46</v>
      </c>
      <c r="BH83" s="68"/>
      <c r="BJ83" s="57" t="b">
        <f t="shared" si="10"/>
        <v>0</v>
      </c>
      <c r="BK83" s="61">
        <v>1</v>
      </c>
      <c r="BL83" s="57">
        <f t="shared" si="11"/>
        <v>0</v>
      </c>
      <c r="BM83" s="57">
        <f t="shared" si="12"/>
        <v>0</v>
      </c>
      <c r="BN83" s="57">
        <f t="shared" si="13"/>
        <v>4</v>
      </c>
      <c r="BO83" s="57">
        <f t="shared" si="14"/>
        <v>0</v>
      </c>
      <c r="BP83" s="58"/>
      <c r="BQ83" s="58"/>
      <c r="BR83" s="58"/>
    </row>
    <row r="84" spans="1:70" ht="12.95" customHeight="1" x14ac:dyDescent="0.25">
      <c r="A84" s="147"/>
      <c r="B84" s="147"/>
      <c r="E84" s="136"/>
      <c r="F84" s="137"/>
      <c r="G84" s="126">
        <v>1</v>
      </c>
      <c r="H84" s="127"/>
      <c r="I84" s="128"/>
      <c r="J84" s="131" t="s">
        <v>124</v>
      </c>
      <c r="K84" s="139"/>
      <c r="L84" s="139"/>
      <c r="M84" s="139"/>
      <c r="N84" s="139"/>
      <c r="O84" s="139"/>
      <c r="P84" s="139"/>
      <c r="Q84" s="139"/>
      <c r="R84" s="139" t="s">
        <v>125</v>
      </c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39"/>
      <c r="AK84" s="139"/>
      <c r="AL84" s="139"/>
      <c r="AM84" s="139"/>
      <c r="AN84" s="139"/>
      <c r="AO84" s="139"/>
      <c r="AP84" s="139"/>
      <c r="AQ84" s="139"/>
      <c r="AR84" s="139"/>
      <c r="AS84" s="139"/>
      <c r="AT84" s="139"/>
      <c r="AU84" s="139"/>
      <c r="AV84" s="139"/>
      <c r="AW84" s="139"/>
      <c r="AX84" s="139"/>
      <c r="AY84" s="139"/>
      <c r="AZ84" s="139"/>
      <c r="BA84" s="140">
        <v>6</v>
      </c>
      <c r="BB84" s="140"/>
      <c r="BC84" s="140"/>
      <c r="BD84" s="19" t="s">
        <v>46</v>
      </c>
      <c r="BE84" s="19" t="s">
        <v>46</v>
      </c>
      <c r="BF84" s="19">
        <v>2</v>
      </c>
      <c r="BG84" s="19">
        <v>2</v>
      </c>
      <c r="BJ84" s="57" t="b">
        <f t="shared" si="10"/>
        <v>0</v>
      </c>
      <c r="BK84" s="61">
        <v>1</v>
      </c>
      <c r="BL84" s="57">
        <f t="shared" si="11"/>
        <v>0</v>
      </c>
      <c r="BM84" s="57">
        <f t="shared" si="12"/>
        <v>0</v>
      </c>
      <c r="BN84" s="57">
        <f t="shared" si="13"/>
        <v>3</v>
      </c>
      <c r="BO84" s="57">
        <f t="shared" si="14"/>
        <v>3</v>
      </c>
      <c r="BP84" s="58"/>
      <c r="BQ84" s="58"/>
      <c r="BR84" s="58"/>
    </row>
    <row r="85" spans="1:70" ht="12.95" customHeight="1" x14ac:dyDescent="0.25">
      <c r="A85" s="147"/>
      <c r="B85" s="147"/>
      <c r="C85" s="84"/>
      <c r="D85" s="70"/>
      <c r="E85" s="136"/>
      <c r="F85" s="137"/>
      <c r="G85" s="126">
        <v>1</v>
      </c>
      <c r="H85" s="127"/>
      <c r="I85" s="128"/>
      <c r="J85" s="131" t="s">
        <v>126</v>
      </c>
      <c r="K85" s="139"/>
      <c r="L85" s="139"/>
      <c r="M85" s="139"/>
      <c r="N85" s="139"/>
      <c r="O85" s="139"/>
      <c r="P85" s="139"/>
      <c r="Q85" s="139"/>
      <c r="R85" s="139" t="s">
        <v>127</v>
      </c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40">
        <v>4</v>
      </c>
      <c r="BB85" s="140"/>
      <c r="BC85" s="140"/>
      <c r="BD85" s="19" t="s">
        <v>46</v>
      </c>
      <c r="BE85" s="19" t="s">
        <v>46</v>
      </c>
      <c r="BF85" s="19" t="s">
        <v>46</v>
      </c>
      <c r="BG85" s="19">
        <v>3</v>
      </c>
      <c r="BH85" s="70"/>
      <c r="BJ85" s="57" t="b">
        <f t="shared" si="10"/>
        <v>0</v>
      </c>
      <c r="BK85" s="61">
        <v>1</v>
      </c>
      <c r="BL85" s="57">
        <f t="shared" si="11"/>
        <v>0</v>
      </c>
      <c r="BM85" s="57">
        <f t="shared" si="12"/>
        <v>0</v>
      </c>
      <c r="BN85" s="57">
        <f t="shared" si="13"/>
        <v>0</v>
      </c>
      <c r="BO85" s="57">
        <f t="shared" si="14"/>
        <v>4</v>
      </c>
      <c r="BP85" s="58"/>
      <c r="BQ85" s="58"/>
      <c r="BR85" s="58"/>
    </row>
    <row r="86" spans="1:70" ht="12.95" customHeight="1" x14ac:dyDescent="0.25">
      <c r="A86" s="147"/>
      <c r="B86" s="147"/>
      <c r="E86" s="136"/>
      <c r="F86" s="137"/>
      <c r="G86" s="126">
        <v>1</v>
      </c>
      <c r="H86" s="127"/>
      <c r="I86" s="128"/>
      <c r="J86" s="131" t="s">
        <v>128</v>
      </c>
      <c r="K86" s="139"/>
      <c r="L86" s="139"/>
      <c r="M86" s="139"/>
      <c r="N86" s="139"/>
      <c r="O86" s="139"/>
      <c r="P86" s="139"/>
      <c r="Q86" s="139"/>
      <c r="R86" s="139" t="s">
        <v>129</v>
      </c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40">
        <v>4</v>
      </c>
      <c r="BB86" s="140"/>
      <c r="BC86" s="140"/>
      <c r="BD86" s="19" t="s">
        <v>46</v>
      </c>
      <c r="BE86" s="19" t="s">
        <v>46</v>
      </c>
      <c r="BF86" s="19">
        <v>3</v>
      </c>
      <c r="BG86" s="19" t="s">
        <v>46</v>
      </c>
      <c r="BJ86" s="57" t="b">
        <f t="shared" si="10"/>
        <v>0</v>
      </c>
      <c r="BK86" s="61">
        <v>1</v>
      </c>
      <c r="BL86" s="57">
        <f t="shared" si="11"/>
        <v>0</v>
      </c>
      <c r="BM86" s="57">
        <f t="shared" si="12"/>
        <v>0</v>
      </c>
      <c r="BN86" s="57">
        <f t="shared" si="13"/>
        <v>4</v>
      </c>
      <c r="BO86" s="57">
        <f t="shared" si="14"/>
        <v>0</v>
      </c>
      <c r="BP86" s="58"/>
      <c r="BQ86" s="58"/>
      <c r="BR86" s="58"/>
    </row>
    <row r="87" spans="1:70" ht="12.95" customHeight="1" x14ac:dyDescent="0.25">
      <c r="A87" s="147"/>
      <c r="B87" s="147"/>
      <c r="C87" s="84"/>
      <c r="D87" s="70"/>
      <c r="E87" s="136"/>
      <c r="F87" s="137"/>
      <c r="G87" s="126">
        <v>1</v>
      </c>
      <c r="H87" s="127"/>
      <c r="I87" s="128"/>
      <c r="J87" s="131" t="s">
        <v>130</v>
      </c>
      <c r="K87" s="139"/>
      <c r="L87" s="139"/>
      <c r="M87" s="139"/>
      <c r="N87" s="139"/>
      <c r="O87" s="139"/>
      <c r="P87" s="139"/>
      <c r="Q87" s="139"/>
      <c r="R87" s="139" t="s">
        <v>131</v>
      </c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40">
        <v>5</v>
      </c>
      <c r="BB87" s="140"/>
      <c r="BC87" s="140"/>
      <c r="BD87" s="19">
        <v>4</v>
      </c>
      <c r="BE87" s="19" t="s">
        <v>46</v>
      </c>
      <c r="BF87" s="19" t="s">
        <v>46</v>
      </c>
      <c r="BG87" s="19" t="s">
        <v>46</v>
      </c>
      <c r="BH87" s="70"/>
      <c r="BJ87" s="57" t="b">
        <f t="shared" si="10"/>
        <v>0</v>
      </c>
      <c r="BK87" s="61">
        <v>1</v>
      </c>
      <c r="BL87" s="57">
        <f t="shared" si="11"/>
        <v>5</v>
      </c>
      <c r="BM87" s="57">
        <f t="shared" si="12"/>
        <v>0</v>
      </c>
      <c r="BN87" s="57">
        <f t="shared" si="13"/>
        <v>0</v>
      </c>
      <c r="BO87" s="57">
        <f t="shared" si="14"/>
        <v>0</v>
      </c>
      <c r="BP87" s="58"/>
      <c r="BQ87" s="58"/>
      <c r="BR87" s="58"/>
    </row>
    <row r="88" spans="1:70" ht="12.95" customHeight="1" x14ac:dyDescent="0.25">
      <c r="A88" s="147"/>
      <c r="B88" s="147"/>
      <c r="E88" s="136"/>
      <c r="F88" s="137"/>
      <c r="G88" s="126">
        <v>1</v>
      </c>
      <c r="H88" s="127"/>
      <c r="I88" s="128"/>
      <c r="J88" s="131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40"/>
      <c r="BB88" s="140"/>
      <c r="BC88" s="140"/>
      <c r="BD88" s="19"/>
      <c r="BE88" s="19"/>
      <c r="BF88" s="19"/>
      <c r="BG88" s="19"/>
      <c r="BJ88" s="57" t="b">
        <f t="shared" si="10"/>
        <v>0</v>
      </c>
      <c r="BK88" s="61">
        <v>1</v>
      </c>
      <c r="BL88" s="57">
        <f t="shared" si="11"/>
        <v>0</v>
      </c>
      <c r="BM88" s="57">
        <f t="shared" si="12"/>
        <v>0</v>
      </c>
      <c r="BN88" s="57">
        <f t="shared" si="13"/>
        <v>0</v>
      </c>
      <c r="BO88" s="57">
        <f t="shared" si="14"/>
        <v>0</v>
      </c>
      <c r="BP88" s="58"/>
      <c r="BQ88" s="58"/>
      <c r="BR88" s="58"/>
    </row>
    <row r="89" spans="1:70" ht="12.95" customHeight="1" x14ac:dyDescent="0.25">
      <c r="A89" s="91"/>
      <c r="B89" s="91"/>
      <c r="E89" s="141"/>
      <c r="F89" s="140"/>
      <c r="G89" s="142"/>
      <c r="H89" s="143"/>
      <c r="I89" s="2"/>
      <c r="J89" s="144"/>
      <c r="K89" s="145"/>
      <c r="L89" s="145"/>
      <c r="M89" s="145"/>
      <c r="N89" s="145"/>
      <c r="O89" s="145"/>
      <c r="P89" s="145"/>
      <c r="Q89" s="145"/>
      <c r="R89" s="145" t="s">
        <v>132</v>
      </c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5"/>
      <c r="AE89" s="145"/>
      <c r="AF89" s="145"/>
      <c r="AG89" s="145"/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6"/>
      <c r="BB89" s="146"/>
      <c r="BC89" s="146"/>
      <c r="BD89" s="114"/>
      <c r="BE89" s="114"/>
      <c r="BF89" s="114"/>
      <c r="BG89" s="115"/>
      <c r="BJ89" s="57" t="b">
        <f t="shared" si="10"/>
        <v>0</v>
      </c>
      <c r="BK89" s="61">
        <v>0</v>
      </c>
      <c r="BL89" s="57">
        <f t="shared" si="11"/>
        <v>0</v>
      </c>
      <c r="BM89" s="57">
        <f t="shared" si="12"/>
        <v>0</v>
      </c>
      <c r="BN89" s="57">
        <f t="shared" si="13"/>
        <v>0</v>
      </c>
      <c r="BO89" s="57">
        <f t="shared" si="14"/>
        <v>0</v>
      </c>
      <c r="BP89" s="58"/>
      <c r="BQ89" s="58"/>
      <c r="BR89" s="58"/>
    </row>
    <row r="90" spans="1:70" ht="12.95" customHeight="1" x14ac:dyDescent="0.25">
      <c r="A90" s="91"/>
      <c r="B90" s="91"/>
      <c r="E90" s="136"/>
      <c r="F90" s="137"/>
      <c r="G90" s="126">
        <v>1</v>
      </c>
      <c r="H90" s="127"/>
      <c r="I90" s="128"/>
      <c r="J90" s="131"/>
      <c r="K90" s="139"/>
      <c r="L90" s="139"/>
      <c r="M90" s="139"/>
      <c r="N90" s="139"/>
      <c r="O90" s="139"/>
      <c r="P90" s="139"/>
      <c r="Q90" s="139"/>
      <c r="R90" s="139" t="s">
        <v>133</v>
      </c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  <c r="AL90" s="139"/>
      <c r="AM90" s="139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/>
      <c r="AX90" s="139"/>
      <c r="AY90" s="139"/>
      <c r="AZ90" s="139"/>
      <c r="BA90" s="140"/>
      <c r="BB90" s="140"/>
      <c r="BC90" s="140"/>
      <c r="BD90" s="19"/>
      <c r="BE90" s="19"/>
      <c r="BF90" s="19"/>
      <c r="BG90" s="19"/>
      <c r="BJ90" s="57" t="b">
        <f t="shared" si="10"/>
        <v>0</v>
      </c>
      <c r="BK90" s="61">
        <v>1</v>
      </c>
      <c r="BL90" s="57">
        <f t="shared" si="11"/>
        <v>0</v>
      </c>
      <c r="BM90" s="57">
        <f t="shared" si="12"/>
        <v>0</v>
      </c>
      <c r="BN90" s="57">
        <f t="shared" si="13"/>
        <v>0</v>
      </c>
      <c r="BO90" s="57">
        <f t="shared" si="14"/>
        <v>0</v>
      </c>
      <c r="BP90" s="58"/>
      <c r="BQ90" s="58"/>
      <c r="BR90" s="58"/>
    </row>
    <row r="91" spans="1:70" ht="12.95" customHeight="1" x14ac:dyDescent="0.25">
      <c r="E91" s="136"/>
      <c r="F91" s="137"/>
      <c r="G91" s="126">
        <v>1</v>
      </c>
      <c r="H91" s="127"/>
      <c r="I91" s="128"/>
      <c r="J91" s="131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39"/>
      <c r="AL91" s="139"/>
      <c r="AM91" s="139"/>
      <c r="AN91" s="139"/>
      <c r="AO91" s="139"/>
      <c r="AP91" s="139"/>
      <c r="AQ91" s="139"/>
      <c r="AR91" s="139"/>
      <c r="AS91" s="139"/>
      <c r="AT91" s="139"/>
      <c r="AU91" s="139"/>
      <c r="AV91" s="139"/>
      <c r="AW91" s="139"/>
      <c r="AX91" s="139"/>
      <c r="AY91" s="139"/>
      <c r="AZ91" s="139"/>
      <c r="BA91" s="140"/>
      <c r="BB91" s="140"/>
      <c r="BC91" s="140"/>
      <c r="BD91" s="19"/>
      <c r="BE91" s="19"/>
      <c r="BF91" s="19"/>
      <c r="BG91" s="19"/>
      <c r="BJ91" s="57" t="b">
        <f t="shared" si="10"/>
        <v>0</v>
      </c>
      <c r="BK91" s="61">
        <v>1</v>
      </c>
      <c r="BL91" s="57">
        <f t="shared" si="11"/>
        <v>0</v>
      </c>
      <c r="BM91" s="57">
        <f t="shared" si="12"/>
        <v>0</v>
      </c>
      <c r="BN91" s="57">
        <f t="shared" si="13"/>
        <v>0</v>
      </c>
      <c r="BO91" s="57">
        <f t="shared" si="14"/>
        <v>0</v>
      </c>
      <c r="BP91" s="58"/>
      <c r="BQ91" s="58"/>
      <c r="BR91" s="58"/>
    </row>
    <row r="92" spans="1:70" ht="12.95" customHeight="1" x14ac:dyDescent="0.25">
      <c r="E92" s="141"/>
      <c r="F92" s="140"/>
      <c r="G92" s="142"/>
      <c r="H92" s="143"/>
      <c r="I92" s="2"/>
      <c r="J92" s="144"/>
      <c r="K92" s="145"/>
      <c r="L92" s="145"/>
      <c r="M92" s="145"/>
      <c r="N92" s="145"/>
      <c r="O92" s="145"/>
      <c r="P92" s="145"/>
      <c r="Q92" s="145"/>
      <c r="R92" s="145" t="s">
        <v>134</v>
      </c>
      <c r="S92" s="145"/>
      <c r="T92" s="145"/>
      <c r="U92" s="145"/>
      <c r="V92" s="145"/>
      <c r="W92" s="145"/>
      <c r="X92" s="145"/>
      <c r="Y92" s="145"/>
      <c r="Z92" s="145"/>
      <c r="AA92" s="145"/>
      <c r="AB92" s="145"/>
      <c r="AC92" s="145"/>
      <c r="AD92" s="145"/>
      <c r="AE92" s="145"/>
      <c r="AF92" s="145"/>
      <c r="AG92" s="145"/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6"/>
      <c r="BB92" s="146"/>
      <c r="BC92" s="146"/>
      <c r="BD92" s="114"/>
      <c r="BE92" s="114"/>
      <c r="BF92" s="114"/>
      <c r="BG92" s="115"/>
      <c r="BJ92" s="57" t="b">
        <f t="shared" si="10"/>
        <v>0</v>
      </c>
      <c r="BK92" s="61">
        <v>0</v>
      </c>
      <c r="BL92" s="57">
        <f t="shared" si="11"/>
        <v>0</v>
      </c>
      <c r="BM92" s="57">
        <f t="shared" si="12"/>
        <v>0</v>
      </c>
      <c r="BN92" s="57">
        <f t="shared" si="13"/>
        <v>0</v>
      </c>
      <c r="BO92" s="57">
        <f t="shared" si="14"/>
        <v>0</v>
      </c>
      <c r="BP92" s="58"/>
      <c r="BQ92" s="58"/>
      <c r="BR92" s="58"/>
    </row>
    <row r="93" spans="1:70" ht="12.95" customHeight="1" x14ac:dyDescent="0.25">
      <c r="A93" s="79"/>
      <c r="B93" s="79"/>
      <c r="C93" s="79"/>
      <c r="E93" s="124"/>
      <c r="F93" s="125"/>
      <c r="G93" s="126">
        <v>1</v>
      </c>
      <c r="H93" s="127"/>
      <c r="I93" s="128"/>
      <c r="J93" s="129" t="s">
        <v>56</v>
      </c>
      <c r="K93" s="130"/>
      <c r="L93" s="130"/>
      <c r="M93" s="130"/>
      <c r="N93" s="130"/>
      <c r="O93" s="130"/>
      <c r="P93" s="130"/>
      <c r="Q93" s="131"/>
      <c r="R93" s="132" t="s">
        <v>135</v>
      </c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1"/>
      <c r="BA93" s="133">
        <v>4</v>
      </c>
      <c r="BB93" s="134"/>
      <c r="BC93" s="135"/>
      <c r="BD93" s="19">
        <v>2</v>
      </c>
      <c r="BE93" s="19">
        <v>2</v>
      </c>
      <c r="BF93" s="19" t="s">
        <v>46</v>
      </c>
      <c r="BG93" s="19" t="s">
        <v>46</v>
      </c>
      <c r="BJ93" s="57" t="b">
        <f t="shared" si="10"/>
        <v>0</v>
      </c>
      <c r="BK93" s="61">
        <v>1</v>
      </c>
      <c r="BL93" s="57">
        <f t="shared" si="11"/>
        <v>2</v>
      </c>
      <c r="BM93" s="57">
        <f t="shared" si="12"/>
        <v>2</v>
      </c>
      <c r="BN93" s="57">
        <f t="shared" si="13"/>
        <v>0</v>
      </c>
      <c r="BO93" s="57">
        <f t="shared" si="14"/>
        <v>0</v>
      </c>
      <c r="BP93" s="58"/>
      <c r="BQ93" s="58"/>
      <c r="BR93" s="58"/>
    </row>
    <row r="94" spans="1:70" ht="12.95" customHeight="1" x14ac:dyDescent="0.25">
      <c r="A94" s="79"/>
      <c r="B94" s="79"/>
      <c r="C94" s="79" t="s">
        <v>107</v>
      </c>
      <c r="E94" s="124"/>
      <c r="F94" s="125"/>
      <c r="G94" s="126">
        <v>1</v>
      </c>
      <c r="H94" s="127"/>
      <c r="I94" s="128"/>
      <c r="J94" s="129" t="s">
        <v>136</v>
      </c>
      <c r="K94" s="130"/>
      <c r="L94" s="130"/>
      <c r="M94" s="130"/>
      <c r="N94" s="130"/>
      <c r="O94" s="130"/>
      <c r="P94" s="130"/>
      <c r="Q94" s="131"/>
      <c r="R94" s="132" t="s">
        <v>137</v>
      </c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1"/>
      <c r="BA94" s="133">
        <v>5</v>
      </c>
      <c r="BB94" s="134"/>
      <c r="BC94" s="135"/>
      <c r="BD94" s="19">
        <v>4</v>
      </c>
      <c r="BE94" s="19" t="s">
        <v>46</v>
      </c>
      <c r="BF94" s="19" t="s">
        <v>46</v>
      </c>
      <c r="BG94" s="19" t="s">
        <v>46</v>
      </c>
      <c r="BJ94" s="57" t="b">
        <f t="shared" si="10"/>
        <v>0</v>
      </c>
      <c r="BK94" s="61">
        <v>1</v>
      </c>
      <c r="BL94" s="57">
        <f t="shared" si="11"/>
        <v>5</v>
      </c>
      <c r="BM94" s="57">
        <f t="shared" si="12"/>
        <v>0</v>
      </c>
      <c r="BN94" s="57">
        <f t="shared" si="13"/>
        <v>0</v>
      </c>
      <c r="BO94" s="57">
        <f t="shared" si="14"/>
        <v>0</v>
      </c>
      <c r="BP94" s="58"/>
      <c r="BQ94" s="58"/>
      <c r="BR94" s="58"/>
    </row>
    <row r="95" spans="1:70" ht="12.95" customHeight="1" x14ac:dyDescent="0.25">
      <c r="A95" s="79"/>
      <c r="B95" s="79"/>
      <c r="C95" s="79"/>
      <c r="E95" s="124"/>
      <c r="F95" s="125"/>
      <c r="G95" s="126">
        <v>1</v>
      </c>
      <c r="H95" s="127"/>
      <c r="I95" s="128"/>
      <c r="J95" s="129" t="s">
        <v>58</v>
      </c>
      <c r="K95" s="130"/>
      <c r="L95" s="130"/>
      <c r="M95" s="130"/>
      <c r="N95" s="130"/>
      <c r="O95" s="130"/>
      <c r="P95" s="130"/>
      <c r="Q95" s="131"/>
      <c r="R95" s="132" t="s">
        <v>138</v>
      </c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1"/>
      <c r="BA95" s="133">
        <v>5</v>
      </c>
      <c r="BB95" s="134"/>
      <c r="BC95" s="135"/>
      <c r="BD95" s="19">
        <v>4</v>
      </c>
      <c r="BE95" s="19">
        <v>4</v>
      </c>
      <c r="BF95" s="19" t="s">
        <v>46</v>
      </c>
      <c r="BG95" s="19" t="s">
        <v>46</v>
      </c>
      <c r="BJ95" s="57" t="b">
        <f t="shared" si="10"/>
        <v>0</v>
      </c>
      <c r="BK95" s="61">
        <v>1</v>
      </c>
      <c r="BL95" s="57">
        <f t="shared" si="11"/>
        <v>2.5</v>
      </c>
      <c r="BM95" s="57">
        <f t="shared" si="12"/>
        <v>2.5</v>
      </c>
      <c r="BN95" s="57">
        <f t="shared" si="13"/>
        <v>0</v>
      </c>
      <c r="BO95" s="57">
        <f t="shared" si="14"/>
        <v>0</v>
      </c>
      <c r="BP95" s="58"/>
      <c r="BQ95" s="58"/>
      <c r="BR95" s="58"/>
    </row>
    <row r="96" spans="1:70" ht="12.95" customHeight="1" x14ac:dyDescent="0.25">
      <c r="E96" s="124"/>
      <c r="F96" s="125"/>
      <c r="G96" s="126">
        <v>1</v>
      </c>
      <c r="H96" s="127"/>
      <c r="I96" s="128"/>
      <c r="J96" s="129" t="s">
        <v>139</v>
      </c>
      <c r="K96" s="130"/>
      <c r="L96" s="130"/>
      <c r="M96" s="130"/>
      <c r="N96" s="130"/>
      <c r="O96" s="130"/>
      <c r="P96" s="130"/>
      <c r="Q96" s="131"/>
      <c r="R96" s="132" t="s">
        <v>140</v>
      </c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1"/>
      <c r="BA96" s="133">
        <v>3</v>
      </c>
      <c r="BB96" s="134"/>
      <c r="BC96" s="135"/>
      <c r="BD96" s="19" t="s">
        <v>46</v>
      </c>
      <c r="BE96" s="19" t="s">
        <v>46</v>
      </c>
      <c r="BF96" s="19" t="s">
        <v>46</v>
      </c>
      <c r="BG96" s="19">
        <v>4</v>
      </c>
      <c r="BJ96" s="57" t="b">
        <f t="shared" si="10"/>
        <v>0</v>
      </c>
      <c r="BK96" s="61">
        <v>1</v>
      </c>
      <c r="BL96" s="57">
        <f t="shared" si="11"/>
        <v>0</v>
      </c>
      <c r="BM96" s="57">
        <f t="shared" si="12"/>
        <v>0</v>
      </c>
      <c r="BN96" s="57">
        <f t="shared" si="13"/>
        <v>0</v>
      </c>
      <c r="BO96" s="57">
        <f t="shared" si="14"/>
        <v>3</v>
      </c>
      <c r="BP96" s="58"/>
      <c r="BQ96" s="58"/>
      <c r="BR96" s="58"/>
    </row>
    <row r="97" spans="1:70" ht="12.95" customHeight="1" x14ac:dyDescent="0.25">
      <c r="E97" s="124"/>
      <c r="F97" s="125"/>
      <c r="G97" s="126">
        <v>1</v>
      </c>
      <c r="H97" s="127"/>
      <c r="I97" s="128"/>
      <c r="J97" s="129" t="s">
        <v>141</v>
      </c>
      <c r="K97" s="130"/>
      <c r="L97" s="130"/>
      <c r="M97" s="130"/>
      <c r="N97" s="130"/>
      <c r="O97" s="130"/>
      <c r="P97" s="130"/>
      <c r="Q97" s="131"/>
      <c r="R97" s="132" t="s">
        <v>142</v>
      </c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1"/>
      <c r="BA97" s="133">
        <v>4</v>
      </c>
      <c r="BB97" s="134"/>
      <c r="BC97" s="135"/>
      <c r="BD97" s="19" t="s">
        <v>46</v>
      </c>
      <c r="BE97" s="19">
        <v>4</v>
      </c>
      <c r="BF97" s="19" t="s">
        <v>46</v>
      </c>
      <c r="BG97" s="19" t="s">
        <v>46</v>
      </c>
      <c r="BJ97" s="57" t="b">
        <f t="shared" si="10"/>
        <v>0</v>
      </c>
      <c r="BK97" s="61">
        <v>1</v>
      </c>
      <c r="BL97" s="57">
        <f t="shared" si="11"/>
        <v>0</v>
      </c>
      <c r="BM97" s="57">
        <f t="shared" si="12"/>
        <v>4</v>
      </c>
      <c r="BN97" s="57">
        <f t="shared" si="13"/>
        <v>0</v>
      </c>
      <c r="BO97" s="57">
        <f t="shared" si="14"/>
        <v>0</v>
      </c>
      <c r="BP97" s="58"/>
      <c r="BQ97" s="58"/>
      <c r="BR97" s="58"/>
    </row>
    <row r="98" spans="1:70" ht="12.95" customHeight="1" x14ac:dyDescent="0.25">
      <c r="A98" s="84"/>
      <c r="B98" s="84"/>
      <c r="C98" s="84"/>
      <c r="D98" s="70"/>
      <c r="E98" s="124"/>
      <c r="F98" s="125"/>
      <c r="G98" s="126">
        <v>1</v>
      </c>
      <c r="H98" s="127"/>
      <c r="I98" s="128"/>
      <c r="J98" s="129" t="s">
        <v>143</v>
      </c>
      <c r="K98" s="130"/>
      <c r="L98" s="130"/>
      <c r="M98" s="130"/>
      <c r="N98" s="130"/>
      <c r="O98" s="130"/>
      <c r="P98" s="130"/>
      <c r="Q98" s="131"/>
      <c r="R98" s="132" t="s">
        <v>144</v>
      </c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1"/>
      <c r="BA98" s="133">
        <v>5</v>
      </c>
      <c r="BB98" s="134"/>
      <c r="BC98" s="135"/>
      <c r="BD98" s="19" t="s">
        <v>46</v>
      </c>
      <c r="BE98" s="19" t="s">
        <v>46</v>
      </c>
      <c r="BF98" s="19" t="s">
        <v>46</v>
      </c>
      <c r="BG98" s="19">
        <v>4</v>
      </c>
      <c r="BH98" s="70"/>
      <c r="BJ98" s="57" t="b">
        <f t="shared" si="10"/>
        <v>0</v>
      </c>
      <c r="BK98" s="61">
        <v>1</v>
      </c>
      <c r="BL98" s="57">
        <f t="shared" si="11"/>
        <v>0</v>
      </c>
      <c r="BM98" s="57">
        <f t="shared" si="12"/>
        <v>0</v>
      </c>
      <c r="BN98" s="57">
        <f t="shared" si="13"/>
        <v>0</v>
      </c>
      <c r="BO98" s="57">
        <f t="shared" si="14"/>
        <v>5</v>
      </c>
      <c r="BP98" s="58"/>
      <c r="BQ98" s="58"/>
      <c r="BR98" s="58"/>
    </row>
    <row r="99" spans="1:70" ht="12.95" customHeight="1" x14ac:dyDescent="0.25">
      <c r="A99" s="84"/>
      <c r="B99" s="84"/>
      <c r="C99" s="84"/>
      <c r="D99" s="70"/>
      <c r="E99" s="124"/>
      <c r="F99" s="125"/>
      <c r="G99" s="126">
        <v>1</v>
      </c>
      <c r="H99" s="127"/>
      <c r="I99" s="128"/>
      <c r="J99" s="129" t="s">
        <v>145</v>
      </c>
      <c r="K99" s="130"/>
      <c r="L99" s="130"/>
      <c r="M99" s="130"/>
      <c r="N99" s="130"/>
      <c r="O99" s="130"/>
      <c r="P99" s="130"/>
      <c r="Q99" s="131"/>
      <c r="R99" s="132" t="s">
        <v>146</v>
      </c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1"/>
      <c r="BA99" s="133">
        <v>15</v>
      </c>
      <c r="BB99" s="134"/>
      <c r="BC99" s="135"/>
      <c r="BD99" s="19">
        <v>8</v>
      </c>
      <c r="BE99" s="19" t="s">
        <v>46</v>
      </c>
      <c r="BF99" s="19" t="s">
        <v>46</v>
      </c>
      <c r="BG99" s="19" t="s">
        <v>46</v>
      </c>
      <c r="BH99" s="70"/>
      <c r="BJ99" s="57" t="b">
        <f t="shared" si="10"/>
        <v>0</v>
      </c>
      <c r="BK99" s="61">
        <v>1</v>
      </c>
      <c r="BL99" s="57">
        <f t="shared" si="11"/>
        <v>15</v>
      </c>
      <c r="BM99" s="57">
        <f t="shared" si="12"/>
        <v>0</v>
      </c>
      <c r="BN99" s="57">
        <f t="shared" si="13"/>
        <v>0</v>
      </c>
      <c r="BO99" s="57">
        <f t="shared" si="14"/>
        <v>0</v>
      </c>
      <c r="BP99" s="58"/>
      <c r="BQ99" s="58"/>
      <c r="BR99" s="58"/>
    </row>
    <row r="100" spans="1:70" ht="12.95" customHeight="1" x14ac:dyDescent="0.25">
      <c r="E100" s="124"/>
      <c r="F100" s="125"/>
      <c r="G100" s="126">
        <v>1</v>
      </c>
      <c r="H100" s="127"/>
      <c r="I100" s="128"/>
      <c r="J100" s="129" t="s">
        <v>147</v>
      </c>
      <c r="K100" s="130"/>
      <c r="L100" s="130"/>
      <c r="M100" s="130"/>
      <c r="N100" s="130"/>
      <c r="O100" s="130"/>
      <c r="P100" s="130"/>
      <c r="Q100" s="131"/>
      <c r="R100" s="132" t="s">
        <v>148</v>
      </c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1"/>
      <c r="BA100" s="133">
        <v>5</v>
      </c>
      <c r="BB100" s="134"/>
      <c r="BC100" s="135"/>
      <c r="BD100" s="19" t="s">
        <v>46</v>
      </c>
      <c r="BE100" s="19" t="s">
        <v>46</v>
      </c>
      <c r="BF100" s="19" t="s">
        <v>46</v>
      </c>
      <c r="BG100" s="19" t="s">
        <v>49</v>
      </c>
      <c r="BJ100" s="57" t="b">
        <f t="shared" si="10"/>
        <v>0</v>
      </c>
      <c r="BK100" s="61">
        <v>1</v>
      </c>
      <c r="BL100" s="57">
        <f t="shared" si="11"/>
        <v>0</v>
      </c>
      <c r="BM100" s="57">
        <f t="shared" si="12"/>
        <v>0</v>
      </c>
      <c r="BN100" s="57">
        <f t="shared" si="13"/>
        <v>0</v>
      </c>
      <c r="BO100" s="57">
        <f t="shared" si="14"/>
        <v>5</v>
      </c>
      <c r="BP100" s="58"/>
      <c r="BQ100" s="58"/>
      <c r="BR100" s="58"/>
    </row>
    <row r="101" spans="1:70" ht="12.95" customHeight="1" x14ac:dyDescent="0.25">
      <c r="E101" s="136"/>
      <c r="F101" s="137"/>
      <c r="G101" s="126">
        <v>1</v>
      </c>
      <c r="H101" s="127"/>
      <c r="I101" s="128"/>
      <c r="J101" s="138" t="s">
        <v>149</v>
      </c>
      <c r="K101" s="139"/>
      <c r="L101" s="139"/>
      <c r="M101" s="139"/>
      <c r="N101" s="139"/>
      <c r="O101" s="139"/>
      <c r="P101" s="139"/>
      <c r="Q101" s="139"/>
      <c r="R101" s="139" t="s">
        <v>150</v>
      </c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139"/>
      <c r="AM101" s="139"/>
      <c r="AN101" s="139"/>
      <c r="AO101" s="139"/>
      <c r="AP101" s="139"/>
      <c r="AQ101" s="139"/>
      <c r="AR101" s="139"/>
      <c r="AS101" s="139"/>
      <c r="AT101" s="139"/>
      <c r="AU101" s="139"/>
      <c r="AV101" s="139"/>
      <c r="AW101" s="139"/>
      <c r="AX101" s="139"/>
      <c r="AY101" s="139"/>
      <c r="AZ101" s="139"/>
      <c r="BA101" s="140">
        <v>5</v>
      </c>
      <c r="BB101" s="140"/>
      <c r="BC101" s="140"/>
      <c r="BD101" s="19">
        <v>4</v>
      </c>
      <c r="BE101" s="19" t="s">
        <v>46</v>
      </c>
      <c r="BF101" s="19" t="s">
        <v>46</v>
      </c>
      <c r="BG101" s="19" t="s">
        <v>46</v>
      </c>
      <c r="BJ101" s="57" t="b">
        <f t="shared" si="10"/>
        <v>0</v>
      </c>
      <c r="BK101" s="61">
        <v>1</v>
      </c>
      <c r="BL101" s="57">
        <f t="shared" si="11"/>
        <v>5</v>
      </c>
      <c r="BM101" s="57">
        <f t="shared" si="12"/>
        <v>0</v>
      </c>
      <c r="BN101" s="57">
        <f t="shared" si="13"/>
        <v>0</v>
      </c>
      <c r="BO101" s="57">
        <f t="shared" si="14"/>
        <v>0</v>
      </c>
      <c r="BP101" s="58"/>
      <c r="BQ101" s="58"/>
      <c r="BR101" s="58"/>
    </row>
    <row r="102" spans="1:70" ht="12.95" customHeight="1" x14ac:dyDescent="0.25">
      <c r="E102" s="124"/>
      <c r="F102" s="125"/>
      <c r="G102" s="126">
        <v>1</v>
      </c>
      <c r="H102" s="127"/>
      <c r="I102" s="128"/>
      <c r="J102" s="129" t="s">
        <v>151</v>
      </c>
      <c r="K102" s="130"/>
      <c r="L102" s="130"/>
      <c r="M102" s="130"/>
      <c r="N102" s="130"/>
      <c r="O102" s="130"/>
      <c r="P102" s="130"/>
      <c r="Q102" s="131"/>
      <c r="R102" s="132" t="s">
        <v>152</v>
      </c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1"/>
      <c r="BA102" s="133">
        <v>5</v>
      </c>
      <c r="BB102" s="134"/>
      <c r="BC102" s="135"/>
      <c r="BD102" s="19" t="s">
        <v>46</v>
      </c>
      <c r="BE102" s="19" t="s">
        <v>46</v>
      </c>
      <c r="BF102" s="19">
        <v>4</v>
      </c>
      <c r="BG102" s="19" t="s">
        <v>46</v>
      </c>
      <c r="BJ102" s="57" t="b">
        <f t="shared" si="10"/>
        <v>0</v>
      </c>
      <c r="BK102" s="61">
        <v>1</v>
      </c>
      <c r="BL102" s="57">
        <f t="shared" si="11"/>
        <v>0</v>
      </c>
      <c r="BM102" s="57">
        <f t="shared" si="12"/>
        <v>0</v>
      </c>
      <c r="BN102" s="57">
        <f t="shared" si="13"/>
        <v>5</v>
      </c>
      <c r="BO102" s="57">
        <f t="shared" si="14"/>
        <v>0</v>
      </c>
      <c r="BP102" s="58"/>
      <c r="BQ102" s="58"/>
      <c r="BR102" s="58"/>
    </row>
    <row r="103" spans="1:70" ht="12.95" customHeight="1" x14ac:dyDescent="0.25">
      <c r="A103" s="79"/>
      <c r="B103" s="79"/>
      <c r="C103" s="79"/>
      <c r="E103" s="124"/>
      <c r="F103" s="125"/>
      <c r="G103" s="126">
        <v>1</v>
      </c>
      <c r="H103" s="127"/>
      <c r="I103" s="128"/>
      <c r="J103" s="129" t="s">
        <v>153</v>
      </c>
      <c r="K103" s="130"/>
      <c r="L103" s="130"/>
      <c r="M103" s="130"/>
      <c r="N103" s="130"/>
      <c r="O103" s="130"/>
      <c r="P103" s="130"/>
      <c r="Q103" s="131"/>
      <c r="R103" s="132" t="s">
        <v>154</v>
      </c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1"/>
      <c r="BA103" s="133">
        <v>3</v>
      </c>
      <c r="BB103" s="134"/>
      <c r="BC103" s="135"/>
      <c r="BD103" s="19" t="s">
        <v>46</v>
      </c>
      <c r="BE103" s="19">
        <v>6</v>
      </c>
      <c r="BF103" s="19" t="s">
        <v>46</v>
      </c>
      <c r="BG103" s="19" t="s">
        <v>46</v>
      </c>
      <c r="BJ103" s="57" t="b">
        <f t="shared" si="10"/>
        <v>0</v>
      </c>
      <c r="BK103" s="61">
        <v>1</v>
      </c>
      <c r="BL103" s="57">
        <f t="shared" si="11"/>
        <v>0</v>
      </c>
      <c r="BM103" s="57">
        <f t="shared" si="12"/>
        <v>3</v>
      </c>
      <c r="BN103" s="57">
        <f t="shared" si="13"/>
        <v>0</v>
      </c>
      <c r="BO103" s="57">
        <f t="shared" si="14"/>
        <v>0</v>
      </c>
      <c r="BP103" s="58"/>
      <c r="BQ103" s="58"/>
      <c r="BR103" s="58"/>
    </row>
    <row r="104" spans="1:70" ht="12.95" customHeight="1" x14ac:dyDescent="0.25">
      <c r="E104" s="260"/>
      <c r="F104" s="261"/>
      <c r="G104" s="222">
        <v>1</v>
      </c>
      <c r="H104" s="223"/>
      <c r="I104" s="224"/>
      <c r="J104" s="131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139"/>
      <c r="AM104" s="139"/>
      <c r="AN104" s="139"/>
      <c r="AO104" s="139"/>
      <c r="AP104" s="139"/>
      <c r="AQ104" s="139"/>
      <c r="AR104" s="139"/>
      <c r="AS104" s="139"/>
      <c r="AT104" s="139"/>
      <c r="AU104" s="139"/>
      <c r="AV104" s="139"/>
      <c r="AW104" s="139"/>
      <c r="AX104" s="139"/>
      <c r="AY104" s="139"/>
      <c r="AZ104" s="139"/>
      <c r="BA104" s="140"/>
      <c r="BB104" s="140"/>
      <c r="BC104" s="140"/>
      <c r="BD104" s="19" t="s">
        <v>46</v>
      </c>
      <c r="BE104" s="19" t="s">
        <v>46</v>
      </c>
      <c r="BF104" s="19" t="s">
        <v>46</v>
      </c>
      <c r="BG104" s="19" t="s">
        <v>46</v>
      </c>
      <c r="BJ104" s="57" t="b">
        <f t="shared" si="10"/>
        <v>0</v>
      </c>
      <c r="BK104" s="61">
        <v>1</v>
      </c>
      <c r="BL104" s="57">
        <f t="shared" si="11"/>
        <v>0</v>
      </c>
      <c r="BM104" s="57">
        <f t="shared" si="12"/>
        <v>0</v>
      </c>
      <c r="BN104" s="57">
        <f t="shared" si="13"/>
        <v>0</v>
      </c>
      <c r="BO104" s="57">
        <f t="shared" si="14"/>
        <v>0</v>
      </c>
      <c r="BP104" s="58"/>
      <c r="BQ104" s="58"/>
      <c r="BR104" s="58"/>
    </row>
    <row r="105" spans="1:70" ht="12.95" customHeight="1" x14ac:dyDescent="0.25">
      <c r="E105" s="210" t="s">
        <v>52</v>
      </c>
      <c r="F105" s="210"/>
      <c r="G105" s="210"/>
      <c r="H105" s="210"/>
      <c r="I105" s="210"/>
      <c r="J105" s="210"/>
      <c r="K105" s="210"/>
      <c r="L105" s="210"/>
      <c r="M105" s="210"/>
      <c r="N105" s="210"/>
      <c r="O105" s="210"/>
      <c r="P105" s="210"/>
      <c r="Q105" s="210"/>
      <c r="R105" s="210"/>
      <c r="S105" s="210"/>
      <c r="T105" s="210"/>
      <c r="U105" s="210"/>
      <c r="V105" s="210"/>
      <c r="W105" s="210"/>
      <c r="X105" s="210"/>
      <c r="Y105" s="210"/>
      <c r="Z105" s="210"/>
      <c r="AA105" s="210"/>
      <c r="AB105" s="210"/>
      <c r="AC105" s="210"/>
      <c r="AD105" s="210"/>
      <c r="AE105" s="210"/>
      <c r="AF105" s="210"/>
      <c r="AG105" s="210"/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09">
        <f>SUMIF($BJ72:$BJ104,TRUE,BA72:BA104)</f>
        <v>0</v>
      </c>
      <c r="BB105" s="209"/>
      <c r="BC105" s="209"/>
      <c r="BD105" s="4"/>
      <c r="BE105" s="4"/>
      <c r="BF105" s="4"/>
      <c r="BG105" s="4"/>
      <c r="BJ105" s="57"/>
      <c r="BK105" s="57"/>
      <c r="BL105" s="57"/>
      <c r="BM105" s="57"/>
      <c r="BN105" s="57"/>
      <c r="BO105" s="57"/>
      <c r="BP105" s="58"/>
      <c r="BQ105" s="58"/>
      <c r="BR105" s="58"/>
    </row>
    <row r="106" spans="1:70" s="1" customFormat="1" ht="12.95" customHeight="1" x14ac:dyDescent="0.2">
      <c r="A106" s="84"/>
      <c r="B106" s="84"/>
      <c r="C106" s="84"/>
      <c r="D106" s="70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70"/>
      <c r="BI106" s="61"/>
      <c r="BJ106" s="57"/>
      <c r="BK106" s="57"/>
      <c r="BL106" s="57"/>
      <c r="BM106" s="57"/>
      <c r="BN106" s="57"/>
      <c r="BO106" s="57"/>
      <c r="BP106" s="57"/>
      <c r="BQ106" s="57"/>
      <c r="BR106" s="57"/>
    </row>
    <row r="107" spans="1:70" s="1" customFormat="1" ht="12.95" customHeight="1" x14ac:dyDescent="0.2">
      <c r="A107" s="84"/>
      <c r="B107" s="84"/>
      <c r="C107" s="84"/>
      <c r="D107" s="70"/>
      <c r="E107" s="217" t="s">
        <v>155</v>
      </c>
      <c r="F107" s="218"/>
      <c r="G107" s="218"/>
      <c r="H107" s="218"/>
      <c r="I107" s="218"/>
      <c r="J107" s="218"/>
      <c r="K107" s="218"/>
      <c r="L107" s="218"/>
      <c r="M107" s="218"/>
      <c r="N107" s="218"/>
      <c r="O107" s="218"/>
      <c r="P107" s="218"/>
      <c r="Q107" s="218"/>
      <c r="R107" s="218"/>
      <c r="S107" s="218"/>
      <c r="T107" s="218"/>
      <c r="U107" s="218"/>
      <c r="V107" s="218"/>
      <c r="W107" s="218"/>
      <c r="X107" s="218"/>
      <c r="Y107" s="92"/>
      <c r="Z107" s="100"/>
      <c r="AA107" s="100"/>
      <c r="AB107" s="282" t="s">
        <v>156</v>
      </c>
      <c r="AC107" s="282"/>
      <c r="AD107" s="282"/>
      <c r="AE107" s="282"/>
      <c r="AF107" s="282"/>
      <c r="AG107" s="282"/>
      <c r="AH107" s="282"/>
      <c r="AI107" s="282"/>
      <c r="AJ107" s="282"/>
      <c r="AK107" s="282"/>
      <c r="AL107" s="282"/>
      <c r="AM107" s="282"/>
      <c r="AN107" s="282"/>
      <c r="AO107" s="282"/>
      <c r="AP107" s="282"/>
      <c r="AQ107" s="282"/>
      <c r="AR107" s="282"/>
      <c r="AS107" s="282"/>
      <c r="AT107" s="282"/>
      <c r="AU107" s="282"/>
      <c r="AV107" s="282"/>
      <c r="AW107" s="282"/>
      <c r="AX107" s="282"/>
      <c r="AY107" s="282"/>
      <c r="AZ107" s="282"/>
      <c r="BA107" s="282"/>
      <c r="BB107" s="282"/>
      <c r="BC107" s="282"/>
      <c r="BD107" s="282"/>
      <c r="BE107" s="282"/>
      <c r="BF107" s="282"/>
      <c r="BG107" s="282"/>
      <c r="BH107" s="70"/>
      <c r="BI107" s="61"/>
      <c r="BJ107" s="57"/>
      <c r="BK107" s="57"/>
      <c r="BL107" s="57"/>
      <c r="BM107" s="57"/>
      <c r="BN107" s="57"/>
      <c r="BO107" s="57"/>
      <c r="BP107" s="57"/>
      <c r="BQ107" s="57"/>
      <c r="BR107" s="57"/>
    </row>
    <row r="108" spans="1:70" s="1" customFormat="1" ht="12.95" customHeight="1" x14ac:dyDescent="0.2">
      <c r="A108" s="84"/>
      <c r="B108" s="84"/>
      <c r="C108" s="84"/>
      <c r="D108" s="70"/>
      <c r="E108" s="213" t="s">
        <v>37</v>
      </c>
      <c r="F108" s="213"/>
      <c r="G108" s="213" t="s">
        <v>38</v>
      </c>
      <c r="H108" s="213"/>
      <c r="I108" s="213"/>
      <c r="J108" s="214" t="s">
        <v>39</v>
      </c>
      <c r="K108" s="214"/>
      <c r="L108" s="214"/>
      <c r="M108" s="214"/>
      <c r="N108" s="214"/>
      <c r="O108" s="214"/>
      <c r="P108" s="214"/>
      <c r="Q108" s="214"/>
      <c r="R108" s="214" t="s">
        <v>40</v>
      </c>
      <c r="S108" s="214"/>
      <c r="T108" s="214"/>
      <c r="U108" s="214"/>
      <c r="V108" s="214"/>
      <c r="W108" s="214"/>
      <c r="X108" s="214"/>
      <c r="Y108" s="214"/>
      <c r="Z108" s="214"/>
      <c r="AA108" s="214"/>
      <c r="AB108" s="214"/>
      <c r="AC108" s="214"/>
      <c r="AD108" s="214"/>
      <c r="AE108" s="214"/>
      <c r="AF108" s="214"/>
      <c r="AG108" s="214"/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3"/>
      <c r="BB108" s="213"/>
      <c r="BC108" s="213"/>
      <c r="BD108" s="213" t="s">
        <v>42</v>
      </c>
      <c r="BE108" s="213"/>
      <c r="BF108" s="213"/>
      <c r="BG108" s="213"/>
      <c r="BH108" s="70"/>
      <c r="BI108" s="61"/>
      <c r="BJ108" s="57" t="s">
        <v>157</v>
      </c>
      <c r="BK108" s="57"/>
      <c r="BL108" s="57"/>
      <c r="BM108" s="57"/>
      <c r="BN108" s="57"/>
      <c r="BO108" s="57"/>
      <c r="BP108" s="57" t="s">
        <v>158</v>
      </c>
      <c r="BQ108" s="57" t="s">
        <v>159</v>
      </c>
      <c r="BR108" s="57" t="s">
        <v>160</v>
      </c>
    </row>
    <row r="109" spans="1:70" s="1" customFormat="1" ht="12.95" customHeight="1" x14ac:dyDescent="0.2">
      <c r="A109" s="84"/>
      <c r="B109" s="84"/>
      <c r="C109" s="84"/>
      <c r="D109" s="70"/>
      <c r="E109" s="169"/>
      <c r="F109" s="170"/>
      <c r="G109" s="167">
        <v>1</v>
      </c>
      <c r="H109" s="167"/>
      <c r="I109" s="167"/>
      <c r="J109" s="211" t="s">
        <v>161</v>
      </c>
      <c r="K109" s="211"/>
      <c r="L109" s="211"/>
      <c r="M109" s="211"/>
      <c r="N109" s="211"/>
      <c r="O109" s="211"/>
      <c r="P109" s="211"/>
      <c r="Q109" s="211"/>
      <c r="R109" s="215" t="s">
        <v>162</v>
      </c>
      <c r="S109" s="215"/>
      <c r="T109" s="215"/>
      <c r="U109" s="215"/>
      <c r="V109" s="215"/>
      <c r="W109" s="215"/>
      <c r="X109" s="215"/>
      <c r="Y109" s="215"/>
      <c r="Z109" s="215"/>
      <c r="AA109" s="215"/>
      <c r="AB109" s="215"/>
      <c r="AC109" s="215"/>
      <c r="AD109" s="215"/>
      <c r="AE109" s="215"/>
      <c r="AF109" s="215"/>
      <c r="AG109" s="215"/>
      <c r="AH109" s="215"/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9"/>
      <c r="BB109" s="220"/>
      <c r="BC109" s="221"/>
      <c r="BD109" s="93"/>
      <c r="BE109" s="93"/>
      <c r="BF109" s="93"/>
      <c r="BG109" s="94"/>
      <c r="BH109" s="70"/>
      <c r="BI109" s="61"/>
      <c r="BJ109" s="57" t="b">
        <f t="shared" ref="BJ109:BJ115" si="15">AND(E109="y",NOT(ISBLANK(J109)))</f>
        <v>0</v>
      </c>
      <c r="BK109" s="61">
        <v>1</v>
      </c>
      <c r="BL109" s="57">
        <f t="shared" ref="BL109:BO115" si="16">IF(OR(SUM($BD109:$BG109)=0,BD109="-"),IF(BD109="x",$BA109/COUNTIF($BD109:$BG109,"x"),0),$BA109/SUM($BD109:$BG109)*BD109)</f>
        <v>0</v>
      </c>
      <c r="BM109" s="57">
        <f t="shared" si="16"/>
        <v>0</v>
      </c>
      <c r="BN109" s="57">
        <f t="shared" si="16"/>
        <v>0</v>
      </c>
      <c r="BO109" s="57">
        <f t="shared" si="16"/>
        <v>0</v>
      </c>
      <c r="BP109" s="57" t="b">
        <f>COUNTIF($E109:$BC109,"")&lt;47</f>
        <v>0</v>
      </c>
      <c r="BQ109" s="57" t="b">
        <f>COUNTIF($BD109:$BG109,"")&lt;4</f>
        <v>0</v>
      </c>
      <c r="BR109" s="57" t="b">
        <f>IF($BJ109,AND($BP109,$BQ109),TRUE)</f>
        <v>1</v>
      </c>
    </row>
    <row r="110" spans="1:70" s="1" customFormat="1" ht="12.95" customHeight="1" x14ac:dyDescent="0.2">
      <c r="A110" s="84"/>
      <c r="B110" s="84"/>
      <c r="C110" s="84"/>
      <c r="D110" s="70"/>
      <c r="E110" s="185" t="str">
        <f t="shared" ref="E110:E115" si="17">IF(NOT(ISBLANK(J110)),"y","")</f>
        <v/>
      </c>
      <c r="F110" s="125"/>
      <c r="G110" s="155">
        <v>1</v>
      </c>
      <c r="H110" s="155"/>
      <c r="I110" s="155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37"/>
      <c r="BB110" s="137"/>
      <c r="BC110" s="137"/>
      <c r="BD110" s="95"/>
      <c r="BE110" s="95"/>
      <c r="BF110" s="95"/>
      <c r="BG110" s="96"/>
      <c r="BH110" s="70"/>
      <c r="BI110" s="61"/>
      <c r="BJ110" s="57" t="b">
        <f t="shared" si="15"/>
        <v>0</v>
      </c>
      <c r="BK110" s="61">
        <v>1</v>
      </c>
      <c r="BL110" s="57">
        <f t="shared" si="16"/>
        <v>0</v>
      </c>
      <c r="BM110" s="57">
        <f t="shared" si="16"/>
        <v>0</v>
      </c>
      <c r="BN110" s="57">
        <f t="shared" si="16"/>
        <v>0</v>
      </c>
      <c r="BO110" s="57">
        <f t="shared" si="16"/>
        <v>0</v>
      </c>
      <c r="BP110" s="57" t="b">
        <f>COUNTIF($E110:$BC110,"")&lt;47</f>
        <v>0</v>
      </c>
      <c r="BQ110" s="57" t="b">
        <f t="shared" ref="BQ110:BQ115" si="18">COUNTIF($BD110:$BG110,"")&lt;4</f>
        <v>0</v>
      </c>
      <c r="BR110" s="57" t="b">
        <f>IF($BJ110,AND($BP110,$BQ110),TRUE)</f>
        <v>1</v>
      </c>
    </row>
    <row r="111" spans="1:70" s="1" customFormat="1" ht="12.95" customHeight="1" x14ac:dyDescent="0.2">
      <c r="A111" s="84"/>
      <c r="B111" s="84"/>
      <c r="C111" s="84"/>
      <c r="D111" s="70"/>
      <c r="E111" s="185" t="str">
        <f t="shared" si="17"/>
        <v/>
      </c>
      <c r="F111" s="125"/>
      <c r="G111" s="155">
        <v>1</v>
      </c>
      <c r="H111" s="155"/>
      <c r="I111" s="155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37"/>
      <c r="BB111" s="137"/>
      <c r="BC111" s="137"/>
      <c r="BD111" s="95"/>
      <c r="BE111" s="95"/>
      <c r="BF111" s="95"/>
      <c r="BG111" s="96"/>
      <c r="BH111" s="70"/>
      <c r="BI111" s="61"/>
      <c r="BJ111" s="57" t="b">
        <f t="shared" si="15"/>
        <v>0</v>
      </c>
      <c r="BK111" s="61">
        <v>1</v>
      </c>
      <c r="BL111" s="57">
        <f t="shared" si="16"/>
        <v>0</v>
      </c>
      <c r="BM111" s="57">
        <f t="shared" si="16"/>
        <v>0</v>
      </c>
      <c r="BN111" s="57">
        <f t="shared" si="16"/>
        <v>0</v>
      </c>
      <c r="BO111" s="57">
        <f t="shared" si="16"/>
        <v>0</v>
      </c>
      <c r="BP111" s="57" t="b">
        <f t="shared" ref="BP111:BP115" si="19">COUNTIF($E111:$BC111,"")&lt;47</f>
        <v>0</v>
      </c>
      <c r="BQ111" s="57" t="b">
        <f t="shared" si="18"/>
        <v>0</v>
      </c>
      <c r="BR111" s="57" t="b">
        <f t="shared" ref="BR111:BR115" si="20">IF($BJ111,AND($BP111,$BQ111),TRUE)</f>
        <v>1</v>
      </c>
    </row>
    <row r="112" spans="1:70" s="1" customFormat="1" ht="12.95" customHeight="1" x14ac:dyDescent="0.2">
      <c r="A112" s="84"/>
      <c r="B112" s="84"/>
      <c r="C112" s="84"/>
      <c r="D112" s="70"/>
      <c r="E112" s="185" t="str">
        <f t="shared" si="17"/>
        <v/>
      </c>
      <c r="F112" s="125"/>
      <c r="G112" s="155">
        <v>1</v>
      </c>
      <c r="H112" s="155"/>
      <c r="I112" s="155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  <c r="AK112" s="171"/>
      <c r="AL112" s="171"/>
      <c r="AM112" s="171"/>
      <c r="AN112" s="171"/>
      <c r="AO112" s="171"/>
      <c r="AP112" s="171"/>
      <c r="AQ112" s="171"/>
      <c r="AR112" s="171"/>
      <c r="AS112" s="171"/>
      <c r="AT112" s="171"/>
      <c r="AU112" s="171"/>
      <c r="AV112" s="171"/>
      <c r="AW112" s="171"/>
      <c r="AX112" s="171"/>
      <c r="AY112" s="171"/>
      <c r="AZ112" s="171"/>
      <c r="BA112" s="137"/>
      <c r="BB112" s="137"/>
      <c r="BC112" s="137"/>
      <c r="BD112" s="95"/>
      <c r="BE112" s="95"/>
      <c r="BF112" s="95"/>
      <c r="BG112" s="96"/>
      <c r="BH112" s="70"/>
      <c r="BI112" s="61"/>
      <c r="BJ112" s="57" t="b">
        <f t="shared" si="15"/>
        <v>0</v>
      </c>
      <c r="BK112" s="61">
        <v>1</v>
      </c>
      <c r="BL112" s="57">
        <f t="shared" si="16"/>
        <v>0</v>
      </c>
      <c r="BM112" s="57">
        <f t="shared" si="16"/>
        <v>0</v>
      </c>
      <c r="BN112" s="57">
        <f t="shared" si="16"/>
        <v>0</v>
      </c>
      <c r="BO112" s="57">
        <f t="shared" si="16"/>
        <v>0</v>
      </c>
      <c r="BP112" s="57" t="b">
        <f t="shared" si="19"/>
        <v>0</v>
      </c>
      <c r="BQ112" s="57" t="b">
        <f t="shared" si="18"/>
        <v>0</v>
      </c>
      <c r="BR112" s="57" t="b">
        <f t="shared" si="20"/>
        <v>1</v>
      </c>
    </row>
    <row r="113" spans="1:70" s="1" customFormat="1" ht="12.95" customHeight="1" x14ac:dyDescent="0.2">
      <c r="A113" s="84"/>
      <c r="B113" s="84"/>
      <c r="C113" s="84"/>
      <c r="D113" s="70"/>
      <c r="E113" s="185" t="str">
        <f t="shared" si="17"/>
        <v/>
      </c>
      <c r="F113" s="125"/>
      <c r="G113" s="155">
        <v>1</v>
      </c>
      <c r="H113" s="155"/>
      <c r="I113" s="155"/>
      <c r="J113" s="163"/>
      <c r="K113" s="164"/>
      <c r="L113" s="164"/>
      <c r="M113" s="164"/>
      <c r="N113" s="164"/>
      <c r="O113" s="164"/>
      <c r="P113" s="164"/>
      <c r="Q113" s="165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  <c r="AK113" s="171"/>
      <c r="AL113" s="171"/>
      <c r="AM113" s="171"/>
      <c r="AN113" s="171"/>
      <c r="AO113" s="171"/>
      <c r="AP113" s="171"/>
      <c r="AQ113" s="171"/>
      <c r="AR113" s="171"/>
      <c r="AS113" s="171"/>
      <c r="AT113" s="171"/>
      <c r="AU113" s="171"/>
      <c r="AV113" s="171"/>
      <c r="AW113" s="171"/>
      <c r="AX113" s="171"/>
      <c r="AY113" s="171"/>
      <c r="AZ113" s="171"/>
      <c r="BA113" s="137"/>
      <c r="BB113" s="137"/>
      <c r="BC113" s="137"/>
      <c r="BD113" s="95"/>
      <c r="BE113" s="95"/>
      <c r="BF113" s="95"/>
      <c r="BG113" s="96"/>
      <c r="BH113" s="70"/>
      <c r="BI113" s="61"/>
      <c r="BJ113" s="57" t="b">
        <f t="shared" si="15"/>
        <v>0</v>
      </c>
      <c r="BK113" s="61">
        <v>1</v>
      </c>
      <c r="BL113" s="57">
        <f t="shared" si="16"/>
        <v>0</v>
      </c>
      <c r="BM113" s="57">
        <f t="shared" si="16"/>
        <v>0</v>
      </c>
      <c r="BN113" s="57">
        <f t="shared" si="16"/>
        <v>0</v>
      </c>
      <c r="BO113" s="57">
        <f t="shared" si="16"/>
        <v>0</v>
      </c>
      <c r="BP113" s="57" t="b">
        <f t="shared" si="19"/>
        <v>0</v>
      </c>
      <c r="BQ113" s="57" t="b">
        <f t="shared" si="18"/>
        <v>0</v>
      </c>
      <c r="BR113" s="57" t="b">
        <f t="shared" si="20"/>
        <v>1</v>
      </c>
    </row>
    <row r="114" spans="1:70" s="1" customFormat="1" ht="12.95" customHeight="1" x14ac:dyDescent="0.2">
      <c r="A114" s="84"/>
      <c r="B114" s="84"/>
      <c r="C114" s="84"/>
      <c r="D114" s="70"/>
      <c r="E114" s="185" t="str">
        <f t="shared" si="17"/>
        <v/>
      </c>
      <c r="F114" s="125"/>
      <c r="G114" s="155">
        <v>1</v>
      </c>
      <c r="H114" s="155"/>
      <c r="I114" s="155"/>
      <c r="J114" s="163"/>
      <c r="K114" s="164"/>
      <c r="L114" s="164"/>
      <c r="M114" s="164"/>
      <c r="N114" s="164"/>
      <c r="O114" s="164"/>
      <c r="P114" s="164"/>
      <c r="Q114" s="165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37"/>
      <c r="BB114" s="137"/>
      <c r="BC114" s="137"/>
      <c r="BD114" s="95"/>
      <c r="BE114" s="95"/>
      <c r="BF114" s="95"/>
      <c r="BG114" s="96"/>
      <c r="BH114" s="70"/>
      <c r="BI114" s="61"/>
      <c r="BJ114" s="57" t="b">
        <f t="shared" si="15"/>
        <v>0</v>
      </c>
      <c r="BK114" s="61">
        <v>1</v>
      </c>
      <c r="BL114" s="57">
        <f t="shared" si="16"/>
        <v>0</v>
      </c>
      <c r="BM114" s="57">
        <f t="shared" si="16"/>
        <v>0</v>
      </c>
      <c r="BN114" s="57">
        <f t="shared" si="16"/>
        <v>0</v>
      </c>
      <c r="BO114" s="57">
        <f t="shared" si="16"/>
        <v>0</v>
      </c>
      <c r="BP114" s="57" t="b">
        <f t="shared" si="19"/>
        <v>0</v>
      </c>
      <c r="BQ114" s="57" t="b">
        <f t="shared" si="18"/>
        <v>0</v>
      </c>
      <c r="BR114" s="57" t="b">
        <f t="shared" si="20"/>
        <v>1</v>
      </c>
    </row>
    <row r="115" spans="1:70" s="1" customFormat="1" ht="12.95" customHeight="1" x14ac:dyDescent="0.2">
      <c r="A115" s="84"/>
      <c r="B115" s="84"/>
      <c r="C115" s="84"/>
      <c r="D115" s="70"/>
      <c r="E115" s="183" t="str">
        <f t="shared" si="17"/>
        <v/>
      </c>
      <c r="F115" s="184"/>
      <c r="G115" s="168">
        <v>1</v>
      </c>
      <c r="H115" s="168"/>
      <c r="I115" s="168"/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  <c r="Y115" s="166"/>
      <c r="Z115" s="166"/>
      <c r="AA115" s="166"/>
      <c r="AB115" s="166"/>
      <c r="AC115" s="166"/>
      <c r="AD115" s="166"/>
      <c r="AE115" s="166"/>
      <c r="AF115" s="166"/>
      <c r="AG115" s="166"/>
      <c r="AH115" s="166"/>
      <c r="AI115" s="166"/>
      <c r="AJ115" s="166"/>
      <c r="AK115" s="166"/>
      <c r="AL115" s="166"/>
      <c r="AM115" s="166"/>
      <c r="AN115" s="166"/>
      <c r="AO115" s="166"/>
      <c r="AP115" s="166"/>
      <c r="AQ115" s="166"/>
      <c r="AR115" s="166"/>
      <c r="AS115" s="166"/>
      <c r="AT115" s="166"/>
      <c r="AU115" s="166"/>
      <c r="AV115" s="166"/>
      <c r="AW115" s="166"/>
      <c r="AX115" s="166"/>
      <c r="AY115" s="166"/>
      <c r="AZ115" s="166"/>
      <c r="BA115" s="212"/>
      <c r="BB115" s="212"/>
      <c r="BC115" s="212"/>
      <c r="BD115" s="97"/>
      <c r="BE115" s="97"/>
      <c r="BF115" s="97"/>
      <c r="BG115" s="98"/>
      <c r="BH115" s="70"/>
      <c r="BI115" s="61"/>
      <c r="BJ115" s="57" t="b">
        <f t="shared" si="15"/>
        <v>0</v>
      </c>
      <c r="BK115" s="61">
        <v>1</v>
      </c>
      <c r="BL115" s="57">
        <f t="shared" si="16"/>
        <v>0</v>
      </c>
      <c r="BM115" s="57">
        <f t="shared" si="16"/>
        <v>0</v>
      </c>
      <c r="BN115" s="57">
        <f t="shared" si="16"/>
        <v>0</v>
      </c>
      <c r="BO115" s="57">
        <f t="shared" si="16"/>
        <v>0</v>
      </c>
      <c r="BP115" s="57" t="b">
        <f t="shared" si="19"/>
        <v>0</v>
      </c>
      <c r="BQ115" s="57" t="b">
        <f t="shared" si="18"/>
        <v>0</v>
      </c>
      <c r="BR115" s="57" t="b">
        <f t="shared" si="20"/>
        <v>1</v>
      </c>
    </row>
    <row r="116" spans="1:70" s="1" customFormat="1" ht="12.95" customHeight="1" x14ac:dyDescent="0.2">
      <c r="A116" s="81"/>
      <c r="B116" s="81"/>
      <c r="C116" s="81"/>
      <c r="D116" s="70"/>
      <c r="E116" s="210" t="s">
        <v>52</v>
      </c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09">
        <f>SUMIF($BJ109:$BJ115,TRUE,BA109:BA115)</f>
        <v>0</v>
      </c>
      <c r="BB116" s="209"/>
      <c r="BC116" s="209"/>
      <c r="BD116" s="4"/>
      <c r="BE116" s="4"/>
      <c r="BF116" s="4"/>
      <c r="BG116" s="4"/>
      <c r="BH116" s="70"/>
      <c r="BI116" s="61"/>
      <c r="BJ116" s="57"/>
      <c r="BK116" s="57"/>
      <c r="BL116" s="57"/>
      <c r="BM116" s="57"/>
      <c r="BN116" s="57"/>
      <c r="BO116" s="57"/>
      <c r="BP116" s="57"/>
      <c r="BQ116" s="57"/>
      <c r="BR116" s="57"/>
    </row>
    <row r="117" spans="1:70" s="1" customFormat="1" ht="12.95" customHeight="1" x14ac:dyDescent="0.25">
      <c r="A117" s="84"/>
      <c r="B117" s="84"/>
      <c r="C117" s="84"/>
      <c r="D117" s="70"/>
      <c r="E117" s="287" t="s">
        <v>85</v>
      </c>
      <c r="F117" s="287"/>
      <c r="G117" s="287"/>
      <c r="H117" s="287"/>
      <c r="I117" s="287"/>
      <c r="J117" s="287"/>
      <c r="K117" s="200" t="str">
        <f>IF(ISBLANK($L$5),"(fill in at the top of this form)",$L$5)</f>
        <v xml:space="preserve"> </v>
      </c>
      <c r="L117" s="200"/>
      <c r="M117" s="200"/>
      <c r="N117" s="200"/>
      <c r="O117" s="200"/>
      <c r="P117" s="200"/>
      <c r="Q117" s="200"/>
      <c r="R117" s="200"/>
      <c r="S117" s="200"/>
      <c r="T117" s="200"/>
      <c r="U117" s="200"/>
      <c r="V117" s="200"/>
      <c r="W117" s="200"/>
      <c r="X117" s="287" t="s">
        <v>27</v>
      </c>
      <c r="Y117" s="287"/>
      <c r="Z117" s="287"/>
      <c r="AA117" s="287"/>
      <c r="AB117" s="287"/>
      <c r="AC117" s="287"/>
      <c r="AD117" s="287"/>
      <c r="AE117" s="200" t="str">
        <f>IF(ISBLANK($L$6),"(fill in at the top of this form)",$L$6)</f>
        <v>(fill in at the top of this form)</v>
      </c>
      <c r="AF117" s="200"/>
      <c r="AG117" s="200"/>
      <c r="AH117" s="200"/>
      <c r="AI117" s="200"/>
      <c r="AJ117" s="200"/>
      <c r="AK117" s="200"/>
      <c r="AL117" s="200"/>
      <c r="AM117" s="200"/>
      <c r="AN117" s="200"/>
      <c r="AO117" s="200"/>
      <c r="AP117" s="200"/>
      <c r="AQ117" s="200"/>
      <c r="AR117" s="200"/>
      <c r="AS117" s="122"/>
      <c r="AT117" s="122"/>
      <c r="AU117" s="122"/>
      <c r="AV117" s="122"/>
      <c r="AW117" s="122"/>
      <c r="AX117" s="122"/>
      <c r="AY117" s="122"/>
      <c r="AZ117" s="122"/>
      <c r="BA117" s="122"/>
      <c r="BB117" s="201" t="s">
        <v>86</v>
      </c>
      <c r="BC117" s="201"/>
      <c r="BD117" s="201"/>
      <c r="BE117" s="201"/>
      <c r="BF117" s="201"/>
      <c r="BG117" s="201"/>
      <c r="BH117" s="70"/>
      <c r="BI117" s="61"/>
      <c r="BJ117" s="57"/>
      <c r="BK117" s="57"/>
      <c r="BL117" s="57"/>
      <c r="BM117" s="57"/>
      <c r="BN117" s="57"/>
      <c r="BO117" s="57"/>
      <c r="BP117" s="57"/>
      <c r="BQ117" s="57"/>
      <c r="BR117" s="57"/>
    </row>
    <row r="118" spans="1:70" s="1" customFormat="1" ht="12.95" customHeight="1" x14ac:dyDescent="0.25">
      <c r="A118" s="84"/>
      <c r="B118" s="84"/>
      <c r="C118" s="84"/>
      <c r="D118" s="70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70"/>
      <c r="BI118" s="61"/>
      <c r="BJ118" s="57"/>
      <c r="BK118" s="57"/>
      <c r="BL118" s="57"/>
      <c r="BM118" s="57"/>
      <c r="BN118" s="57"/>
      <c r="BO118" s="57"/>
      <c r="BP118" s="57"/>
      <c r="BQ118" s="57"/>
      <c r="BR118" s="57"/>
    </row>
    <row r="119" spans="1:70" ht="12.95" customHeight="1" x14ac:dyDescent="0.25">
      <c r="E119" s="186" t="s">
        <v>163</v>
      </c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  <c r="BF119" s="187"/>
      <c r="BG119" s="187"/>
      <c r="BJ119" s="57"/>
      <c r="BK119" s="57"/>
      <c r="BL119" s="57"/>
      <c r="BM119" s="57"/>
      <c r="BN119" s="57"/>
      <c r="BO119" s="57"/>
      <c r="BP119" s="58"/>
      <c r="BQ119" s="58"/>
      <c r="BR119" s="58"/>
    </row>
    <row r="120" spans="1:70" ht="12.95" customHeight="1" x14ac:dyDescent="0.25">
      <c r="E120" s="204" t="s">
        <v>39</v>
      </c>
      <c r="F120" s="205"/>
      <c r="G120" s="205"/>
      <c r="H120" s="205"/>
      <c r="I120" s="205"/>
      <c r="J120" s="205"/>
      <c r="K120" s="206"/>
      <c r="L120" s="207" t="s">
        <v>164</v>
      </c>
      <c r="M120" s="208"/>
      <c r="N120" s="208"/>
      <c r="O120" s="208"/>
      <c r="P120" s="208"/>
      <c r="Q120" s="208"/>
      <c r="R120" s="208"/>
      <c r="S120" s="208"/>
      <c r="T120" s="208"/>
      <c r="U120" s="208"/>
      <c r="V120" s="208"/>
      <c r="W120" s="208"/>
      <c r="X120" s="208"/>
      <c r="Y120" s="208"/>
      <c r="Z120" s="208"/>
      <c r="AA120" s="208"/>
      <c r="AB120" s="208"/>
      <c r="AC120" s="208"/>
      <c r="AD120" s="208"/>
      <c r="AE120" s="208"/>
      <c r="AF120" s="208"/>
      <c r="AG120" s="208"/>
      <c r="AH120" s="208"/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08"/>
      <c r="BC120" s="208"/>
      <c r="BD120" s="208"/>
      <c r="BE120" s="208"/>
      <c r="BF120" s="208"/>
      <c r="BG120" s="208"/>
      <c r="BJ120" s="57"/>
      <c r="BK120" s="57"/>
      <c r="BL120" s="57"/>
      <c r="BM120" s="57"/>
      <c r="BN120" s="57"/>
      <c r="BO120" s="57"/>
      <c r="BP120" s="58"/>
      <c r="BQ120" s="58"/>
      <c r="BR120" s="58"/>
    </row>
    <row r="121" spans="1:70" ht="12.95" customHeight="1" x14ac:dyDescent="0.25">
      <c r="E121" s="202" t="str">
        <f t="shared" ref="E121:E123" si="21">IF(NOT($BJ109),"",$J109)</f>
        <v/>
      </c>
      <c r="F121" s="203"/>
      <c r="G121" s="203"/>
      <c r="H121" s="203"/>
      <c r="I121" s="203"/>
      <c r="J121" s="203"/>
      <c r="K121" s="203"/>
      <c r="L121" s="191"/>
      <c r="M121" s="191"/>
      <c r="N121" s="191"/>
      <c r="O121" s="191"/>
      <c r="P121" s="191"/>
      <c r="Q121" s="191"/>
      <c r="R121" s="191"/>
      <c r="S121" s="191"/>
      <c r="T121" s="191"/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  <c r="AF121" s="191"/>
      <c r="AG121" s="191"/>
      <c r="AH121" s="191"/>
      <c r="AI121" s="191"/>
      <c r="AJ121" s="191"/>
      <c r="AK121" s="191"/>
      <c r="AL121" s="191"/>
      <c r="AM121" s="191"/>
      <c r="AN121" s="191"/>
      <c r="AO121" s="191"/>
      <c r="AP121" s="191"/>
      <c r="AQ121" s="191"/>
      <c r="AR121" s="191"/>
      <c r="AS121" s="191"/>
      <c r="AT121" s="191"/>
      <c r="AU121" s="191"/>
      <c r="AV121" s="191"/>
      <c r="AW121" s="191"/>
      <c r="AX121" s="191"/>
      <c r="AY121" s="191"/>
      <c r="AZ121" s="191"/>
      <c r="BA121" s="191"/>
      <c r="BB121" s="191"/>
      <c r="BC121" s="191"/>
      <c r="BD121" s="191"/>
      <c r="BE121" s="191"/>
      <c r="BF121" s="191"/>
      <c r="BG121" s="192"/>
      <c r="BJ121" s="57"/>
      <c r="BK121" s="57"/>
      <c r="BL121" s="57"/>
      <c r="BM121" s="57"/>
      <c r="BN121" s="57"/>
      <c r="BO121" s="57"/>
      <c r="BP121" s="58"/>
      <c r="BQ121" s="58"/>
      <c r="BR121" s="58"/>
    </row>
    <row r="122" spans="1:70" ht="12.95" customHeight="1" x14ac:dyDescent="0.25">
      <c r="E122" s="188" t="str">
        <f t="shared" si="21"/>
        <v/>
      </c>
      <c r="F122" s="139"/>
      <c r="G122" s="139"/>
      <c r="H122" s="139"/>
      <c r="I122" s="139"/>
      <c r="J122" s="139"/>
      <c r="K122" s="139"/>
      <c r="L122" s="163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  <c r="AF122" s="164"/>
      <c r="AG122" s="164"/>
      <c r="AH122" s="164"/>
      <c r="AI122" s="164"/>
      <c r="AJ122" s="164"/>
      <c r="AK122" s="164"/>
      <c r="AL122" s="164"/>
      <c r="AM122" s="164"/>
      <c r="AN122" s="164"/>
      <c r="AO122" s="164"/>
      <c r="AP122" s="164"/>
      <c r="AQ122" s="164"/>
      <c r="AR122" s="164"/>
      <c r="AS122" s="164"/>
      <c r="AT122" s="164"/>
      <c r="AU122" s="164"/>
      <c r="AV122" s="164"/>
      <c r="AW122" s="164"/>
      <c r="AX122" s="164"/>
      <c r="AY122" s="164"/>
      <c r="AZ122" s="164"/>
      <c r="BA122" s="164"/>
      <c r="BB122" s="164"/>
      <c r="BC122" s="164"/>
      <c r="BD122" s="164"/>
      <c r="BE122" s="164"/>
      <c r="BF122" s="164"/>
      <c r="BG122" s="193"/>
      <c r="BJ122" s="57"/>
      <c r="BK122" s="57"/>
      <c r="BL122" s="57"/>
      <c r="BM122" s="57"/>
      <c r="BN122" s="57"/>
      <c r="BO122" s="57"/>
      <c r="BP122" s="58"/>
      <c r="BQ122" s="58"/>
      <c r="BR122" s="58"/>
    </row>
    <row r="123" spans="1:70" ht="12.95" customHeight="1" x14ac:dyDescent="0.25">
      <c r="E123" s="188" t="str">
        <f t="shared" si="21"/>
        <v/>
      </c>
      <c r="F123" s="139"/>
      <c r="G123" s="139"/>
      <c r="H123" s="139"/>
      <c r="I123" s="139"/>
      <c r="J123" s="139"/>
      <c r="K123" s="139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  <c r="AK123" s="171"/>
      <c r="AL123" s="171"/>
      <c r="AM123" s="171"/>
      <c r="AN123" s="171"/>
      <c r="AO123" s="171"/>
      <c r="AP123" s="171"/>
      <c r="AQ123" s="171"/>
      <c r="AR123" s="171"/>
      <c r="AS123" s="171"/>
      <c r="AT123" s="171"/>
      <c r="AU123" s="171"/>
      <c r="AV123" s="171"/>
      <c r="AW123" s="171"/>
      <c r="AX123" s="171"/>
      <c r="AY123" s="171"/>
      <c r="AZ123" s="171"/>
      <c r="BA123" s="171"/>
      <c r="BB123" s="171"/>
      <c r="BC123" s="171"/>
      <c r="BD123" s="171"/>
      <c r="BE123" s="171"/>
      <c r="BF123" s="171"/>
      <c r="BG123" s="194"/>
      <c r="BJ123" s="57"/>
      <c r="BK123" s="57"/>
      <c r="BL123" s="57"/>
      <c r="BM123" s="57"/>
      <c r="BN123" s="57"/>
      <c r="BO123" s="57"/>
      <c r="BP123" s="58"/>
      <c r="BQ123" s="58"/>
      <c r="BR123" s="58"/>
    </row>
    <row r="124" spans="1:70" ht="12.95" customHeight="1" x14ac:dyDescent="0.25">
      <c r="E124" s="188" t="str">
        <f>IF(NOT($BJ112),"",$J112)</f>
        <v/>
      </c>
      <c r="F124" s="139"/>
      <c r="G124" s="139"/>
      <c r="H124" s="139"/>
      <c r="I124" s="139"/>
      <c r="J124" s="139"/>
      <c r="K124" s="139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  <c r="AK124" s="171"/>
      <c r="AL124" s="171"/>
      <c r="AM124" s="171"/>
      <c r="AN124" s="171"/>
      <c r="AO124" s="171"/>
      <c r="AP124" s="171"/>
      <c r="AQ124" s="171"/>
      <c r="AR124" s="171"/>
      <c r="AS124" s="171"/>
      <c r="AT124" s="171"/>
      <c r="AU124" s="171"/>
      <c r="AV124" s="171"/>
      <c r="AW124" s="171"/>
      <c r="AX124" s="171"/>
      <c r="AY124" s="171"/>
      <c r="AZ124" s="171"/>
      <c r="BA124" s="171"/>
      <c r="BB124" s="171"/>
      <c r="BC124" s="171"/>
      <c r="BD124" s="171"/>
      <c r="BE124" s="171"/>
      <c r="BF124" s="171"/>
      <c r="BG124" s="194"/>
      <c r="BJ124" s="57"/>
      <c r="BK124" s="57"/>
      <c r="BL124" s="57"/>
      <c r="BM124" s="57"/>
      <c r="BN124" s="57"/>
      <c r="BO124" s="57"/>
      <c r="BP124" s="58"/>
      <c r="BQ124" s="58"/>
      <c r="BR124" s="58"/>
    </row>
    <row r="125" spans="1:70" ht="12.95" customHeight="1" x14ac:dyDescent="0.25">
      <c r="E125" s="188" t="str">
        <f>IF(NOT($BJ113),"",$J113)</f>
        <v/>
      </c>
      <c r="F125" s="139"/>
      <c r="G125" s="139"/>
      <c r="H125" s="139"/>
      <c r="I125" s="139"/>
      <c r="J125" s="139"/>
      <c r="K125" s="139"/>
      <c r="L125" s="195"/>
      <c r="M125" s="195"/>
      <c r="N125" s="195"/>
      <c r="O125" s="195"/>
      <c r="P125" s="195"/>
      <c r="Q125" s="195"/>
      <c r="R125" s="195"/>
      <c r="S125" s="195"/>
      <c r="T125" s="195"/>
      <c r="U125" s="195"/>
      <c r="V125" s="195"/>
      <c r="W125" s="195"/>
      <c r="X125" s="195"/>
      <c r="Y125" s="195"/>
      <c r="Z125" s="195"/>
      <c r="AA125" s="195"/>
      <c r="AB125" s="195"/>
      <c r="AC125" s="195"/>
      <c r="AD125" s="195"/>
      <c r="AE125" s="195"/>
      <c r="AF125" s="195"/>
      <c r="AG125" s="195"/>
      <c r="AH125" s="195"/>
      <c r="AI125" s="195"/>
      <c r="AJ125" s="195"/>
      <c r="AK125" s="195"/>
      <c r="AL125" s="195"/>
      <c r="AM125" s="195"/>
      <c r="AN125" s="195"/>
      <c r="AO125" s="195"/>
      <c r="AP125" s="195"/>
      <c r="AQ125" s="195"/>
      <c r="AR125" s="195"/>
      <c r="AS125" s="195"/>
      <c r="AT125" s="195"/>
      <c r="AU125" s="195"/>
      <c r="AV125" s="195"/>
      <c r="AW125" s="195"/>
      <c r="AX125" s="195"/>
      <c r="AY125" s="195"/>
      <c r="AZ125" s="195"/>
      <c r="BA125" s="195"/>
      <c r="BB125" s="195"/>
      <c r="BC125" s="195"/>
      <c r="BD125" s="195"/>
      <c r="BE125" s="195"/>
      <c r="BF125" s="195"/>
      <c r="BG125" s="196"/>
      <c r="BJ125" s="57"/>
      <c r="BK125" s="57"/>
      <c r="BL125" s="57"/>
      <c r="BM125" s="57"/>
      <c r="BN125" s="57"/>
      <c r="BO125" s="57"/>
      <c r="BP125" s="58"/>
      <c r="BQ125" s="58"/>
      <c r="BR125" s="58"/>
    </row>
    <row r="126" spans="1:70" ht="12.95" customHeight="1" x14ac:dyDescent="0.25">
      <c r="E126" s="188" t="str">
        <f>IF(NOT($BJ114),"",$J114)</f>
        <v/>
      </c>
      <c r="F126" s="139"/>
      <c r="G126" s="139"/>
      <c r="H126" s="139"/>
      <c r="I126" s="139"/>
      <c r="J126" s="139"/>
      <c r="K126" s="139"/>
      <c r="L126" s="195"/>
      <c r="M126" s="195"/>
      <c r="N126" s="195"/>
      <c r="O126" s="195"/>
      <c r="P126" s="195"/>
      <c r="Q126" s="195"/>
      <c r="R126" s="195"/>
      <c r="S126" s="195"/>
      <c r="T126" s="195"/>
      <c r="U126" s="195"/>
      <c r="V126" s="195"/>
      <c r="W126" s="195"/>
      <c r="X126" s="195"/>
      <c r="Y126" s="195"/>
      <c r="Z126" s="195"/>
      <c r="AA126" s="195"/>
      <c r="AB126" s="195"/>
      <c r="AC126" s="195"/>
      <c r="AD126" s="195"/>
      <c r="AE126" s="195"/>
      <c r="AF126" s="195"/>
      <c r="AG126" s="195"/>
      <c r="AH126" s="195"/>
      <c r="AI126" s="195"/>
      <c r="AJ126" s="195"/>
      <c r="AK126" s="195"/>
      <c r="AL126" s="195"/>
      <c r="AM126" s="195"/>
      <c r="AN126" s="195"/>
      <c r="AO126" s="195"/>
      <c r="AP126" s="195"/>
      <c r="AQ126" s="195"/>
      <c r="AR126" s="195"/>
      <c r="AS126" s="195"/>
      <c r="AT126" s="195"/>
      <c r="AU126" s="195"/>
      <c r="AV126" s="195"/>
      <c r="AW126" s="195"/>
      <c r="AX126" s="195"/>
      <c r="AY126" s="195"/>
      <c r="AZ126" s="195"/>
      <c r="BA126" s="195"/>
      <c r="BB126" s="195"/>
      <c r="BC126" s="195"/>
      <c r="BD126" s="195"/>
      <c r="BE126" s="195"/>
      <c r="BF126" s="195"/>
      <c r="BG126" s="196"/>
      <c r="BJ126" s="57"/>
      <c r="BK126" s="57"/>
      <c r="BL126" s="57"/>
      <c r="BM126" s="57"/>
      <c r="BN126" s="57"/>
      <c r="BO126" s="57"/>
      <c r="BP126" s="58"/>
      <c r="BQ126" s="58"/>
      <c r="BR126" s="58"/>
    </row>
    <row r="127" spans="1:70" ht="12.95" customHeight="1" x14ac:dyDescent="0.25">
      <c r="E127" s="189" t="str">
        <f>IF(NOT($BJ115),"",$J115)</f>
        <v/>
      </c>
      <c r="F127" s="190"/>
      <c r="G127" s="190"/>
      <c r="H127" s="190"/>
      <c r="I127" s="190"/>
      <c r="J127" s="190"/>
      <c r="K127" s="190"/>
      <c r="L127" s="197"/>
      <c r="M127" s="198"/>
      <c r="N127" s="198"/>
      <c r="O127" s="198"/>
      <c r="P127" s="198"/>
      <c r="Q127" s="198"/>
      <c r="R127" s="198"/>
      <c r="S127" s="198"/>
      <c r="T127" s="198"/>
      <c r="U127" s="198"/>
      <c r="V127" s="198"/>
      <c r="W127" s="198"/>
      <c r="X127" s="198"/>
      <c r="Y127" s="198"/>
      <c r="Z127" s="198"/>
      <c r="AA127" s="198"/>
      <c r="AB127" s="198"/>
      <c r="AC127" s="198"/>
      <c r="AD127" s="198"/>
      <c r="AE127" s="198"/>
      <c r="AF127" s="198"/>
      <c r="AG127" s="198"/>
      <c r="AH127" s="198"/>
      <c r="AI127" s="198"/>
      <c r="AJ127" s="198"/>
      <c r="AK127" s="198"/>
      <c r="AL127" s="198"/>
      <c r="AM127" s="198"/>
      <c r="AN127" s="198"/>
      <c r="AO127" s="198"/>
      <c r="AP127" s="198"/>
      <c r="AQ127" s="198"/>
      <c r="AR127" s="198"/>
      <c r="AS127" s="198"/>
      <c r="AT127" s="198"/>
      <c r="AU127" s="198"/>
      <c r="AV127" s="198"/>
      <c r="AW127" s="198"/>
      <c r="AX127" s="198"/>
      <c r="AY127" s="198"/>
      <c r="AZ127" s="198"/>
      <c r="BA127" s="198"/>
      <c r="BB127" s="198"/>
      <c r="BC127" s="198"/>
      <c r="BD127" s="198"/>
      <c r="BE127" s="198"/>
      <c r="BF127" s="198"/>
      <c r="BG127" s="199"/>
      <c r="BJ127" s="57"/>
      <c r="BK127" s="57"/>
      <c r="BL127" s="57"/>
      <c r="BM127" s="57"/>
      <c r="BN127" s="57"/>
      <c r="BO127" s="57"/>
      <c r="BP127" s="58"/>
      <c r="BQ127" s="58"/>
      <c r="BR127" s="58"/>
    </row>
    <row r="128" spans="1:70" ht="12.95" customHeight="1" x14ac:dyDescent="0.25"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J128" s="57"/>
      <c r="BK128" s="57"/>
      <c r="BL128" s="57"/>
      <c r="BM128" s="57"/>
      <c r="BN128" s="57"/>
      <c r="BO128" s="57"/>
      <c r="BP128" s="58"/>
      <c r="BQ128" s="58"/>
      <c r="BR128" s="58"/>
    </row>
    <row r="129" spans="1:70" ht="12.95" customHeight="1" x14ac:dyDescent="0.25"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J129" s="57"/>
      <c r="BK129" s="57"/>
      <c r="BL129" s="57"/>
      <c r="BM129" s="57"/>
      <c r="BN129" s="57"/>
      <c r="BO129" s="57"/>
      <c r="BP129" s="58"/>
      <c r="BQ129" s="58"/>
      <c r="BR129" s="58"/>
    </row>
    <row r="130" spans="1:70" ht="12.95" customHeight="1" x14ac:dyDescent="0.25">
      <c r="E130" s="5"/>
      <c r="F130" s="5"/>
      <c r="G130" s="5"/>
      <c r="H130" s="3" t="s">
        <v>165</v>
      </c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J130" s="60"/>
      <c r="BK130" s="57"/>
      <c r="BL130" s="57"/>
      <c r="BM130" s="57"/>
      <c r="BN130" s="57"/>
      <c r="BO130" s="57"/>
      <c r="BP130" s="58"/>
      <c r="BQ130" s="58"/>
      <c r="BR130" s="58"/>
    </row>
    <row r="131" spans="1:70" ht="12.95" customHeight="1" x14ac:dyDescent="0.25">
      <c r="A131" s="283" t="s">
        <v>166</v>
      </c>
      <c r="B131" s="283"/>
      <c r="C131" s="283"/>
      <c r="D131" s="73"/>
      <c r="E131" s="5"/>
      <c r="F131" s="5"/>
      <c r="G131" s="17"/>
      <c r="H131" s="177" t="s">
        <v>167</v>
      </c>
      <c r="I131" s="178"/>
      <c r="J131" s="178"/>
      <c r="K131" s="178"/>
      <c r="L131" s="178"/>
      <c r="M131" s="178"/>
      <c r="N131" s="178"/>
      <c r="O131" s="178"/>
      <c r="P131" s="178"/>
      <c r="Q131" s="178"/>
      <c r="R131" s="178"/>
      <c r="S131" s="178"/>
      <c r="T131" s="178"/>
      <c r="U131" s="178"/>
      <c r="V131" s="178"/>
      <c r="W131" s="178"/>
      <c r="X131" s="178"/>
      <c r="Y131" s="178"/>
      <c r="Z131" s="178"/>
      <c r="AA131" s="178"/>
      <c r="AB131" s="179"/>
      <c r="AC131" s="5"/>
      <c r="AD131" s="5"/>
      <c r="AE131" s="5"/>
      <c r="AF131" s="177" t="s">
        <v>168</v>
      </c>
      <c r="AG131" s="178"/>
      <c r="AH131" s="178"/>
      <c r="AI131" s="178"/>
      <c r="AJ131" s="178"/>
      <c r="AK131" s="178"/>
      <c r="AL131" s="178"/>
      <c r="AM131" s="178"/>
      <c r="AN131" s="178"/>
      <c r="AO131" s="178"/>
      <c r="AP131" s="178"/>
      <c r="AQ131" s="178"/>
      <c r="AR131" s="178"/>
      <c r="AS131" s="178"/>
      <c r="AT131" s="178"/>
      <c r="AU131" s="178"/>
      <c r="AV131" s="178"/>
      <c r="AW131" s="178"/>
      <c r="AX131" s="178"/>
      <c r="AY131" s="178"/>
      <c r="AZ131" s="178"/>
      <c r="BA131" s="178"/>
      <c r="BB131" s="178"/>
      <c r="BC131" s="178"/>
      <c r="BD131" s="179"/>
      <c r="BE131" s="5"/>
      <c r="BF131" s="5"/>
      <c r="BG131" s="5"/>
      <c r="BH131" s="73"/>
      <c r="BI131" s="103"/>
      <c r="BJ131" s="57"/>
      <c r="BK131" s="57"/>
      <c r="BL131" s="57"/>
      <c r="BM131" s="57"/>
      <c r="BN131" s="57"/>
      <c r="BO131" s="57"/>
      <c r="BP131" s="58"/>
      <c r="BQ131" s="58"/>
      <c r="BR131" s="58"/>
    </row>
    <row r="132" spans="1:70" ht="12.95" customHeight="1" x14ac:dyDescent="0.25">
      <c r="A132" s="283"/>
      <c r="B132" s="283"/>
      <c r="C132" s="283"/>
      <c r="D132" s="73"/>
      <c r="E132" s="5"/>
      <c r="F132" s="5"/>
      <c r="G132" s="5"/>
      <c r="H132" s="141"/>
      <c r="I132" s="140"/>
      <c r="J132" s="140"/>
      <c r="K132" s="140"/>
      <c r="L132" s="140" t="s">
        <v>33</v>
      </c>
      <c r="M132" s="140"/>
      <c r="N132" s="140"/>
      <c r="O132" s="140" t="s">
        <v>34</v>
      </c>
      <c r="P132" s="140"/>
      <c r="Q132" s="140"/>
      <c r="R132" s="140" t="s">
        <v>35</v>
      </c>
      <c r="S132" s="140"/>
      <c r="T132" s="140"/>
      <c r="U132" s="140" t="s">
        <v>36</v>
      </c>
      <c r="V132" s="140"/>
      <c r="W132" s="140"/>
      <c r="X132" s="140" t="s">
        <v>169</v>
      </c>
      <c r="Y132" s="140"/>
      <c r="Z132" s="140"/>
      <c r="AA132" s="140"/>
      <c r="AB132" s="160"/>
      <c r="AC132" s="5"/>
      <c r="AD132" s="5"/>
      <c r="AE132" s="5"/>
      <c r="AF132" s="180" t="s">
        <v>170</v>
      </c>
      <c r="AG132" s="181"/>
      <c r="AH132" s="181"/>
      <c r="AI132" s="181"/>
      <c r="AJ132" s="181"/>
      <c r="AK132" s="181"/>
      <c r="AL132" s="181"/>
      <c r="AM132" s="181"/>
      <c r="AN132" s="181"/>
      <c r="AO132" s="181"/>
      <c r="AP132" s="181"/>
      <c r="AQ132" s="181"/>
      <c r="AR132" s="181"/>
      <c r="AS132" s="181"/>
      <c r="AT132" s="181"/>
      <c r="AU132" s="181"/>
      <c r="AV132" s="181"/>
      <c r="AW132" s="181"/>
      <c r="AX132" s="181"/>
      <c r="AY132" s="181"/>
      <c r="AZ132" s="181"/>
      <c r="BA132" s="181"/>
      <c r="BB132" s="181"/>
      <c r="BC132" s="181"/>
      <c r="BD132" s="182"/>
      <c r="BE132" s="5"/>
      <c r="BF132" s="5"/>
      <c r="BG132" s="5"/>
      <c r="BH132" s="73"/>
      <c r="BI132" s="103"/>
      <c r="BJ132" s="57" t="b">
        <f>AND(BK132:BP132)</f>
        <v>0</v>
      </c>
      <c r="BK132" s="57" t="b">
        <f>NOT(ISBLANK($L$5))</f>
        <v>1</v>
      </c>
      <c r="BL132" s="57" t="b">
        <f>NOT(ISBLANK($L$6))</f>
        <v>0</v>
      </c>
      <c r="BM132" s="57" t="b">
        <f>NOT(ISBLANK($AH$5))</f>
        <v>0</v>
      </c>
      <c r="BN132" s="57" t="b">
        <f>NOT(ISBLANK($AH$6))</f>
        <v>0</v>
      </c>
      <c r="BO132" s="57"/>
      <c r="BP132" s="57"/>
      <c r="BQ132" s="58"/>
      <c r="BR132" s="58"/>
    </row>
    <row r="133" spans="1:70" ht="12.95" customHeight="1" x14ac:dyDescent="0.25">
      <c r="E133" s="5"/>
      <c r="F133" s="5"/>
      <c r="G133" s="5"/>
      <c r="H133" s="141" t="s">
        <v>171</v>
      </c>
      <c r="I133" s="140"/>
      <c r="J133" s="140"/>
      <c r="K133" s="140"/>
      <c r="L133" s="140">
        <f>SUMIFS($BL1:$BL116,$BJ1:$BJ116,TRUE,$BK1:$BK116,"1",$G1:$G116,"1")</f>
        <v>10.75</v>
      </c>
      <c r="M133" s="140"/>
      <c r="N133" s="140"/>
      <c r="O133" s="140">
        <f>SUMIFS($BM1:$BM116,$BJ1:$BJ116,TRUE,$BK1:$BK116,"1",$G1:$G116,"1")</f>
        <v>5.75</v>
      </c>
      <c r="P133" s="140"/>
      <c r="Q133" s="140"/>
      <c r="R133" s="140">
        <f>SUMIFS($BN1:$BN116,$BJ1:$BJ116,TRUE,$BK1:$BK116,"1",$G1:$G116,"1")</f>
        <v>10.25</v>
      </c>
      <c r="S133" s="140"/>
      <c r="T133" s="140"/>
      <c r="U133" s="140">
        <f>SUMIFS($BO1:$BO116,$BJ1:$BJ116,TRUE,$BK1:$BK116,"1",$G1:$G116,"1")</f>
        <v>8.25</v>
      </c>
      <c r="V133" s="140"/>
      <c r="W133" s="140"/>
      <c r="X133" s="140">
        <f>SUM(L133:W133)</f>
        <v>35</v>
      </c>
      <c r="Y133" s="140"/>
      <c r="Z133" s="140"/>
      <c r="AA133" s="140"/>
      <c r="AB133" s="160"/>
      <c r="AC133" s="5"/>
      <c r="AD133" s="5"/>
      <c r="AE133" s="5"/>
      <c r="AF133" s="180" t="s">
        <v>172</v>
      </c>
      <c r="AG133" s="181"/>
      <c r="AH133" s="181"/>
      <c r="AI133" s="181"/>
      <c r="AJ133" s="181"/>
      <c r="AK133" s="181"/>
      <c r="AL133" s="181"/>
      <c r="AM133" s="181"/>
      <c r="AN133" s="181"/>
      <c r="AO133" s="181"/>
      <c r="AP133" s="181"/>
      <c r="AQ133" s="181"/>
      <c r="AR133" s="181"/>
      <c r="AS133" s="181"/>
      <c r="AT133" s="181"/>
      <c r="AU133" s="181"/>
      <c r="AV133" s="181"/>
      <c r="AW133" s="181"/>
      <c r="AX133" s="181"/>
      <c r="AY133" s="181"/>
      <c r="AZ133" s="181"/>
      <c r="BA133" s="181"/>
      <c r="BB133" s="181"/>
      <c r="BC133" s="181"/>
      <c r="BD133" s="182"/>
      <c r="BE133" s="5"/>
      <c r="BF133" s="5"/>
      <c r="BG133" s="5"/>
      <c r="BJ133" s="57" t="b">
        <f>AND($BJ$17,$BJ$35,$BJ$63,$BK$70,$BK$71)</f>
        <v>0</v>
      </c>
      <c r="BK133" s="57" t="s">
        <v>173</v>
      </c>
      <c r="BL133" s="57"/>
      <c r="BM133" s="57"/>
      <c r="BN133" s="57"/>
      <c r="BO133" s="57"/>
      <c r="BP133" s="58"/>
      <c r="BQ133" s="58"/>
      <c r="BR133" s="58"/>
    </row>
    <row r="134" spans="1:70" ht="12.95" customHeight="1" x14ac:dyDescent="0.25">
      <c r="A134" s="284" t="s">
        <v>174</v>
      </c>
      <c r="B134" s="284"/>
      <c r="C134" s="284"/>
      <c r="D134" s="73"/>
      <c r="E134" s="5"/>
      <c r="F134" s="2"/>
      <c r="G134" s="2"/>
      <c r="H134" s="141" t="s">
        <v>175</v>
      </c>
      <c r="I134" s="140"/>
      <c r="J134" s="140"/>
      <c r="K134" s="140"/>
      <c r="L134" s="140">
        <f>SUMIFS($BL2:$BL117,$BJ2:$BJ117,TRUE,$BK2:$BK117,"1",$G2:$G117,"2")</f>
        <v>0</v>
      </c>
      <c r="M134" s="140"/>
      <c r="N134" s="140"/>
      <c r="O134" s="140">
        <f>SUMIFS($BM2:$BM117,$BJ2:$BJ117,TRUE,$BK2:$BK117,"1",$G2:$G117,"2")</f>
        <v>15</v>
      </c>
      <c r="P134" s="140"/>
      <c r="Q134" s="140"/>
      <c r="R134" s="140">
        <f>SUMIFS($BN2:$BN117,$BJ2:$BJ117,TRUE,$BK2:$BK117,"1",$G2:$G117,"2")</f>
        <v>15</v>
      </c>
      <c r="S134" s="140"/>
      <c r="T134" s="140"/>
      <c r="U134" s="140">
        <f>SUMIFS($BO2:$BO117,$BJ2:$BJ117,TRUE,$BK2:$BK117,"1",$G2:$G117,"2")</f>
        <v>15</v>
      </c>
      <c r="V134" s="140"/>
      <c r="W134" s="140"/>
      <c r="X134" s="140">
        <f>SUM(L134:W134)</f>
        <v>45</v>
      </c>
      <c r="Y134" s="140"/>
      <c r="Z134" s="140"/>
      <c r="AA134" s="140"/>
      <c r="AB134" s="160"/>
      <c r="AC134" s="5"/>
      <c r="AD134" s="5"/>
      <c r="AE134" s="5"/>
      <c r="AF134" s="180" t="s">
        <v>176</v>
      </c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81"/>
      <c r="AQ134" s="181"/>
      <c r="AR134" s="181"/>
      <c r="AS134" s="181"/>
      <c r="AT134" s="181"/>
      <c r="AU134" s="181"/>
      <c r="AV134" s="181"/>
      <c r="AW134" s="181"/>
      <c r="AX134" s="181"/>
      <c r="AY134" s="181"/>
      <c r="AZ134" s="181"/>
      <c r="BA134" s="181"/>
      <c r="BB134" s="181"/>
      <c r="BC134" s="181"/>
      <c r="BD134" s="182"/>
      <c r="BE134" s="5"/>
      <c r="BF134" s="5"/>
      <c r="BG134" s="5"/>
      <c r="BH134" s="73"/>
      <c r="BI134" s="103"/>
      <c r="BJ134" s="64" t="b">
        <f>$X$135&gt;=120</f>
        <v>0</v>
      </c>
      <c r="BK134" s="57"/>
      <c r="BL134" s="57"/>
      <c r="BM134" s="57"/>
      <c r="BN134" s="57"/>
      <c r="BO134" s="57"/>
      <c r="BP134" s="58"/>
      <c r="BQ134" s="58"/>
      <c r="BR134" s="58"/>
    </row>
    <row r="135" spans="1:70" ht="12.95" customHeight="1" x14ac:dyDescent="0.25">
      <c r="A135" s="284"/>
      <c r="B135" s="284"/>
      <c r="C135" s="284"/>
      <c r="D135" s="73"/>
      <c r="E135" s="5"/>
      <c r="F135" s="2"/>
      <c r="G135" s="2"/>
      <c r="H135" s="175" t="s">
        <v>177</v>
      </c>
      <c r="I135" s="176"/>
      <c r="J135" s="176"/>
      <c r="K135" s="176"/>
      <c r="L135" s="176"/>
      <c r="M135" s="176"/>
      <c r="N135" s="176"/>
      <c r="O135" s="176"/>
      <c r="P135" s="176"/>
      <c r="Q135" s="176"/>
      <c r="R135" s="176"/>
      <c r="S135" s="176"/>
      <c r="T135" s="176"/>
      <c r="U135" s="176"/>
      <c r="V135" s="176"/>
      <c r="W135" s="176"/>
      <c r="X135" s="173">
        <f>SUM(X133:AB134)</f>
        <v>80</v>
      </c>
      <c r="Y135" s="173"/>
      <c r="Z135" s="173"/>
      <c r="AA135" s="173"/>
      <c r="AB135" s="174"/>
      <c r="AC135" s="25"/>
      <c r="AD135" s="5"/>
      <c r="AE135" s="5"/>
      <c r="AF135" s="157" t="s">
        <v>178</v>
      </c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  <c r="AU135" s="158"/>
      <c r="AV135" s="158"/>
      <c r="AW135" s="158"/>
      <c r="AX135" s="158"/>
      <c r="AY135" s="158"/>
      <c r="AZ135" s="158"/>
      <c r="BA135" s="158"/>
      <c r="BB135" s="158"/>
      <c r="BC135" s="158"/>
      <c r="BD135" s="159"/>
      <c r="BE135" s="5"/>
      <c r="BF135" s="5"/>
      <c r="BG135" s="5"/>
      <c r="BH135" s="73"/>
      <c r="BI135" s="103"/>
      <c r="BJ135" s="57" t="b">
        <f>AND(BK135:BP135)</f>
        <v>1</v>
      </c>
      <c r="BK135" s="57" t="b">
        <f>COUNTIFS($BJ109:$BJ115,TRUE,$L$121:$L$127,"")=0</f>
        <v>1</v>
      </c>
      <c r="BL135" s="57" t="b">
        <f>COUNTIF($BR109:$BR115,FALSE)=0</f>
        <v>1</v>
      </c>
      <c r="BM135" s="57"/>
      <c r="BN135" s="57"/>
      <c r="BO135" s="57"/>
      <c r="BP135" s="58"/>
      <c r="BQ135" s="58"/>
      <c r="BR135" s="58"/>
    </row>
    <row r="136" spans="1:70" ht="12.95" customHeight="1" x14ac:dyDescent="0.25">
      <c r="A136" s="284"/>
      <c r="B136" s="284"/>
      <c r="C136" s="284"/>
      <c r="D136" s="73"/>
      <c r="E136" s="5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73"/>
      <c r="BI136" s="103"/>
      <c r="BJ136" s="57"/>
      <c r="BK136" s="57" t="s">
        <v>164</v>
      </c>
      <c r="BL136" s="57" t="s">
        <v>179</v>
      </c>
      <c r="BM136" s="57"/>
      <c r="BN136" s="57"/>
      <c r="BO136" s="57"/>
      <c r="BP136" s="58"/>
      <c r="BQ136" s="58"/>
      <c r="BR136" s="58"/>
    </row>
    <row r="137" spans="1:70" ht="12.95" customHeight="1" x14ac:dyDescent="0.25">
      <c r="A137" s="284"/>
      <c r="B137" s="284"/>
      <c r="C137" s="284"/>
      <c r="D137" s="73"/>
      <c r="E137" s="2"/>
      <c r="F137" s="2"/>
      <c r="G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W137" s="31" t="s">
        <v>180</v>
      </c>
      <c r="X137" s="2"/>
      <c r="Y137" s="2"/>
      <c r="Z137" s="31"/>
      <c r="AA137" s="2"/>
      <c r="AB137" s="2"/>
      <c r="AC137" s="31" t="s">
        <v>180</v>
      </c>
      <c r="AD137" s="2"/>
      <c r="AE137" s="2"/>
      <c r="AF137" s="31"/>
      <c r="AH137" s="2"/>
      <c r="AI137" s="31" t="s">
        <v>180</v>
      </c>
      <c r="AJ137" s="2"/>
      <c r="AK137" s="2"/>
      <c r="AL137" s="31"/>
      <c r="AM137" s="2"/>
      <c r="AN137" s="2"/>
      <c r="AO137" s="31" t="s">
        <v>180</v>
      </c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73"/>
      <c r="BI137" s="103"/>
      <c r="BJ137" s="57"/>
      <c r="BK137" s="57"/>
      <c r="BL137" s="57"/>
      <c r="BM137" s="57"/>
      <c r="BN137" s="57"/>
      <c r="BO137" s="57"/>
      <c r="BP137" s="58"/>
      <c r="BQ137" s="58"/>
      <c r="BR137" s="58"/>
    </row>
    <row r="138" spans="1:70" ht="12.95" customHeight="1" x14ac:dyDescent="0.25">
      <c r="E138" s="2"/>
      <c r="F138" s="2"/>
      <c r="G138" s="2"/>
      <c r="H138" s="172" t="s">
        <v>181</v>
      </c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  <c r="T138" s="172"/>
      <c r="U138" s="172"/>
      <c r="V138" s="172"/>
      <c r="W138" s="172"/>
      <c r="X138" s="172"/>
      <c r="Y138" s="172"/>
      <c r="Z138" s="172"/>
      <c r="AA138" s="172"/>
      <c r="AB138" s="172"/>
      <c r="AC138" s="172"/>
      <c r="AD138" s="172"/>
      <c r="AE138" s="172"/>
      <c r="AF138" s="172"/>
      <c r="AG138" s="172"/>
      <c r="AH138" s="172"/>
      <c r="AI138" s="172"/>
      <c r="AJ138" s="172"/>
      <c r="AK138" s="172"/>
      <c r="AL138" s="172"/>
      <c r="AM138" s="172"/>
      <c r="AN138" s="172"/>
      <c r="AO138" s="172"/>
      <c r="AP138" s="172"/>
      <c r="AQ138" s="172"/>
      <c r="AR138" s="172"/>
      <c r="AS138" s="172"/>
      <c r="AT138" s="172"/>
      <c r="AU138" s="172"/>
      <c r="AV138" s="172"/>
      <c r="AW138" s="172"/>
      <c r="AX138" s="172"/>
      <c r="AY138" s="172"/>
      <c r="AZ138" s="172"/>
      <c r="BA138" s="172"/>
      <c r="BB138" s="172"/>
      <c r="BC138" s="172"/>
      <c r="BD138" s="172"/>
      <c r="BE138" s="2"/>
      <c r="BF138" s="2"/>
      <c r="BG138" s="2"/>
      <c r="BJ138" s="57"/>
      <c r="BK138" s="57"/>
      <c r="BL138" s="57"/>
      <c r="BM138" s="57"/>
      <c r="BN138" s="57"/>
      <c r="BO138" s="57"/>
      <c r="BP138" s="58"/>
      <c r="BQ138" s="58"/>
      <c r="BR138" s="58"/>
    </row>
    <row r="139" spans="1:70" ht="12.95" customHeight="1" x14ac:dyDescent="0.25"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J139" s="57"/>
      <c r="BK139" s="57"/>
      <c r="BL139" s="57"/>
      <c r="BM139" s="57"/>
      <c r="BN139" s="57"/>
      <c r="BO139" s="57"/>
      <c r="BP139" s="58"/>
      <c r="BQ139" s="58"/>
      <c r="BR139" s="58"/>
    </row>
    <row r="140" spans="1:70" ht="12.95" customHeight="1" x14ac:dyDescent="0.25">
      <c r="E140" s="2"/>
      <c r="F140" s="2"/>
      <c r="G140" s="2"/>
      <c r="H140" s="7" t="s">
        <v>182</v>
      </c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2"/>
      <c r="BF140" s="2"/>
      <c r="BG140" s="2"/>
      <c r="BJ140" s="57"/>
      <c r="BK140" s="57"/>
      <c r="BL140" s="57"/>
      <c r="BM140" s="57"/>
      <c r="BN140" s="57"/>
      <c r="BO140" s="57"/>
      <c r="BP140" s="58"/>
      <c r="BQ140" s="58"/>
      <c r="BR140" s="58"/>
    </row>
    <row r="141" spans="1:70" ht="12.95" customHeight="1" x14ac:dyDescent="0.25">
      <c r="E141" s="2"/>
      <c r="F141" s="2"/>
      <c r="G141" s="2"/>
      <c r="H141" s="273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5"/>
      <c r="BE141" s="2"/>
      <c r="BF141" s="2"/>
      <c r="BG141" s="2"/>
      <c r="BJ141" s="57"/>
      <c r="BK141" s="57"/>
      <c r="BL141" s="57"/>
      <c r="BM141" s="57"/>
      <c r="BN141" s="57"/>
      <c r="BO141" s="57"/>
      <c r="BP141" s="58"/>
      <c r="BQ141" s="58"/>
      <c r="BR141" s="58"/>
    </row>
    <row r="142" spans="1:70" ht="12.95" customHeight="1" x14ac:dyDescent="0.25">
      <c r="E142" s="2"/>
      <c r="F142" s="2"/>
      <c r="G142" s="2"/>
      <c r="H142" s="276"/>
      <c r="I142" s="277"/>
      <c r="J142" s="277"/>
      <c r="K142" s="277"/>
      <c r="L142" s="277"/>
      <c r="M142" s="277"/>
      <c r="N142" s="277"/>
      <c r="O142" s="277"/>
      <c r="P142" s="277"/>
      <c r="Q142" s="277"/>
      <c r="R142" s="277"/>
      <c r="S142" s="277"/>
      <c r="T142" s="277"/>
      <c r="U142" s="277"/>
      <c r="V142" s="277"/>
      <c r="W142" s="277"/>
      <c r="X142" s="277"/>
      <c r="Y142" s="277"/>
      <c r="Z142" s="277"/>
      <c r="AA142" s="277"/>
      <c r="AB142" s="277"/>
      <c r="AC142" s="277"/>
      <c r="AD142" s="277"/>
      <c r="AE142" s="277"/>
      <c r="AF142" s="277"/>
      <c r="AG142" s="277"/>
      <c r="AH142" s="277"/>
      <c r="AI142" s="277"/>
      <c r="AJ142" s="277"/>
      <c r="AK142" s="277"/>
      <c r="AL142" s="277"/>
      <c r="AM142" s="277"/>
      <c r="AN142" s="277"/>
      <c r="AO142" s="277"/>
      <c r="AP142" s="277"/>
      <c r="AQ142" s="277"/>
      <c r="AR142" s="277"/>
      <c r="AS142" s="277"/>
      <c r="AT142" s="277"/>
      <c r="AU142" s="277"/>
      <c r="AV142" s="277"/>
      <c r="AW142" s="277"/>
      <c r="AX142" s="277"/>
      <c r="AY142" s="277"/>
      <c r="AZ142" s="277"/>
      <c r="BA142" s="277"/>
      <c r="BB142" s="277"/>
      <c r="BC142" s="277"/>
      <c r="BD142" s="278"/>
      <c r="BE142" s="2"/>
      <c r="BF142" s="2"/>
      <c r="BG142" s="2"/>
      <c r="BJ142" s="57"/>
      <c r="BK142" s="57"/>
      <c r="BL142" s="57"/>
      <c r="BM142" s="57"/>
      <c r="BN142" s="57"/>
      <c r="BO142" s="57"/>
      <c r="BP142" s="58"/>
      <c r="BQ142" s="58"/>
      <c r="BR142" s="58"/>
    </row>
    <row r="143" spans="1:70" ht="12.95" customHeight="1" x14ac:dyDescent="0.25"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J143" s="57"/>
      <c r="BK143" s="57"/>
      <c r="BL143" s="57"/>
      <c r="BM143" s="57"/>
      <c r="BN143" s="57"/>
      <c r="BO143" s="57"/>
      <c r="BP143" s="58"/>
      <c r="BQ143" s="58"/>
      <c r="BR143" s="58"/>
    </row>
    <row r="144" spans="1:70" ht="12.95" customHeight="1" x14ac:dyDescent="0.25"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J144" s="57"/>
      <c r="BK144" s="57"/>
      <c r="BL144" s="57"/>
      <c r="BM144" s="57"/>
      <c r="BN144" s="57"/>
      <c r="BO144" s="57"/>
      <c r="BP144" s="58"/>
      <c r="BQ144" s="58"/>
      <c r="BR144" s="58"/>
    </row>
    <row r="145" spans="5:70" ht="12.95" customHeight="1" x14ac:dyDescent="0.25">
      <c r="E145" s="2"/>
      <c r="F145" s="2"/>
      <c r="G145" s="2"/>
      <c r="H145" s="34" t="s">
        <v>183</v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J145" s="57"/>
      <c r="BK145" s="57"/>
      <c r="BL145" s="57"/>
      <c r="BM145" s="57"/>
      <c r="BN145" s="57"/>
      <c r="BO145" s="57"/>
      <c r="BP145" s="58"/>
      <c r="BQ145" s="58"/>
      <c r="BR145" s="58"/>
    </row>
    <row r="146" spans="5:70" ht="12.95" customHeight="1" x14ac:dyDescent="0.25">
      <c r="E146" s="2"/>
      <c r="F146" s="2"/>
      <c r="G146" s="2"/>
      <c r="H146" s="2"/>
      <c r="J146" s="2"/>
      <c r="K146" s="2"/>
      <c r="L146" s="2"/>
      <c r="M146" s="2"/>
      <c r="N146" s="2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2"/>
      <c r="BB146" s="2"/>
      <c r="BC146" s="2"/>
      <c r="BD146" s="2"/>
      <c r="BE146" s="2"/>
      <c r="BF146" s="2"/>
      <c r="BG146" s="2"/>
      <c r="BJ146" s="57"/>
      <c r="BK146" s="57"/>
      <c r="BL146" s="57"/>
      <c r="BM146" s="57"/>
      <c r="BN146" s="57"/>
      <c r="BO146" s="57"/>
      <c r="BP146" s="58"/>
      <c r="BQ146" s="58"/>
      <c r="BR146" s="58"/>
    </row>
    <row r="147" spans="5:70" ht="12.95" customHeight="1" x14ac:dyDescent="0.25">
      <c r="E147" s="2"/>
      <c r="F147" s="2"/>
      <c r="G147" s="2"/>
      <c r="H147" s="32" t="s">
        <v>184</v>
      </c>
      <c r="I147" s="2"/>
      <c r="J147" s="2"/>
      <c r="K147" s="2"/>
      <c r="L147" s="2"/>
      <c r="M147" s="2"/>
      <c r="N147" s="2"/>
      <c r="O147" s="2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34" t="str">
        <f>Instructions!B5</f>
        <v>Please enter a name and student number in the form, so we can compile your form name for you!</v>
      </c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2"/>
      <c r="BB147" s="2"/>
      <c r="BC147" s="2"/>
      <c r="BD147" s="2"/>
      <c r="BE147" s="2"/>
      <c r="BF147" s="2"/>
      <c r="BG147" s="2"/>
      <c r="BJ147" s="57"/>
      <c r="BK147" s="57"/>
      <c r="BL147" s="57"/>
      <c r="BM147" s="57"/>
      <c r="BN147" s="57"/>
      <c r="BO147" s="57"/>
      <c r="BP147" s="58"/>
      <c r="BQ147" s="58"/>
      <c r="BR147" s="58"/>
    </row>
    <row r="148" spans="5:70" ht="12.95" customHeight="1" x14ac:dyDescent="0.25"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2"/>
      <c r="BB148" s="2"/>
      <c r="BC148" s="2"/>
      <c r="BD148" s="2"/>
      <c r="BE148" s="2"/>
      <c r="BF148" s="2"/>
      <c r="BG148" s="2"/>
      <c r="BJ148" s="57"/>
      <c r="BK148" s="57"/>
      <c r="BL148" s="57"/>
      <c r="BM148" s="57"/>
      <c r="BN148" s="57"/>
      <c r="BO148" s="57"/>
      <c r="BP148" s="58"/>
      <c r="BQ148" s="58"/>
      <c r="BR148" s="58"/>
    </row>
    <row r="149" spans="5:70" ht="12.95" customHeight="1" x14ac:dyDescent="0.25">
      <c r="E149" s="2"/>
      <c r="F149" s="2"/>
      <c r="G149" s="2"/>
      <c r="H149" s="32" t="s">
        <v>185</v>
      </c>
      <c r="I149" s="2"/>
      <c r="J149" s="2"/>
      <c r="K149" s="2"/>
      <c r="L149" s="2"/>
      <c r="M149" s="2"/>
      <c r="N149" s="2"/>
      <c r="O149" s="2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2"/>
      <c r="BB149" s="2"/>
      <c r="BC149" s="2"/>
      <c r="BD149" s="2"/>
      <c r="BE149" s="2"/>
      <c r="BF149" s="2"/>
      <c r="BG149" s="2"/>
      <c r="BJ149" s="57"/>
      <c r="BK149" s="57"/>
      <c r="BL149" s="57"/>
      <c r="BM149" s="57"/>
      <c r="BN149" s="57"/>
      <c r="BO149" s="57"/>
      <c r="BP149" s="58"/>
      <c r="BQ149" s="58"/>
      <c r="BR149" s="58"/>
    </row>
    <row r="150" spans="5:70" ht="12.95" customHeight="1" x14ac:dyDescent="0.25"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2"/>
      <c r="BB150" s="2"/>
      <c r="BC150" s="2"/>
      <c r="BD150" s="2"/>
      <c r="BE150" s="2"/>
      <c r="BF150" s="2"/>
      <c r="BG150" s="2"/>
      <c r="BJ150" s="57"/>
      <c r="BK150" s="57"/>
      <c r="BL150" s="57"/>
      <c r="BM150" s="57"/>
      <c r="BN150" s="57"/>
      <c r="BO150" s="57"/>
      <c r="BP150" s="58"/>
      <c r="BQ150" s="58"/>
      <c r="BR150" s="58"/>
    </row>
    <row r="151" spans="5:70" ht="12.95" customHeight="1" x14ac:dyDescent="0.25">
      <c r="E151" s="2"/>
      <c r="F151" s="2"/>
      <c r="G151" s="2"/>
      <c r="H151" s="32" t="s">
        <v>186</v>
      </c>
      <c r="I151" s="2"/>
      <c r="J151" s="2"/>
      <c r="K151" s="2"/>
      <c r="L151" s="2"/>
      <c r="M151" s="2"/>
      <c r="N151" s="2"/>
      <c r="O151" s="2"/>
      <c r="P151" s="5"/>
      <c r="Q151" s="5"/>
      <c r="R151" s="5"/>
      <c r="S151" s="5"/>
      <c r="T151" s="5"/>
      <c r="U151" s="5"/>
      <c r="V151" s="5"/>
      <c r="W151" s="2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2"/>
      <c r="AJ151" s="5"/>
      <c r="AK151" s="5"/>
      <c r="AL151" s="33" t="s">
        <v>9</v>
      </c>
      <c r="AM151" s="5"/>
      <c r="AN151" s="5"/>
      <c r="AO151" s="5"/>
      <c r="AP151" s="5"/>
      <c r="AQ151" s="5"/>
      <c r="AR151" s="5"/>
      <c r="AS151" s="5"/>
      <c r="AT151" s="2"/>
      <c r="AU151" s="5"/>
      <c r="AV151" s="5"/>
      <c r="AW151" s="5"/>
      <c r="AX151" s="5"/>
      <c r="AY151" s="5"/>
      <c r="AZ151" s="5"/>
      <c r="BA151" s="2"/>
      <c r="BB151" s="2"/>
      <c r="BC151" s="2"/>
      <c r="BD151" s="2"/>
      <c r="BE151" s="2"/>
      <c r="BF151" s="2"/>
      <c r="BG151" s="2"/>
      <c r="BJ151" s="57"/>
      <c r="BK151" s="57"/>
      <c r="BL151" s="57"/>
      <c r="BM151" s="57"/>
      <c r="BN151" s="57"/>
      <c r="BO151" s="57"/>
      <c r="BP151" s="58"/>
      <c r="BQ151" s="58"/>
      <c r="BR151" s="58"/>
    </row>
    <row r="152" spans="5:70" ht="12.95" customHeight="1" x14ac:dyDescent="0.25"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2"/>
      <c r="BB152" s="2"/>
      <c r="BC152" s="2"/>
      <c r="BD152" s="2"/>
      <c r="BE152" s="2"/>
      <c r="BF152" s="2"/>
      <c r="BG152" s="2"/>
      <c r="BJ152" s="57"/>
      <c r="BK152" s="57"/>
      <c r="BL152" s="57"/>
      <c r="BM152" s="57"/>
      <c r="BN152" s="57"/>
      <c r="BO152" s="57"/>
      <c r="BP152" s="58"/>
      <c r="BQ152" s="58"/>
      <c r="BR152" s="58"/>
    </row>
    <row r="153" spans="5:70" ht="12.95" customHeight="1" x14ac:dyDescent="0.25">
      <c r="E153" s="2"/>
      <c r="F153" s="2"/>
      <c r="G153" s="2"/>
      <c r="H153" s="32" t="s">
        <v>187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33" t="s">
        <v>12</v>
      </c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J153" s="57"/>
      <c r="BK153" s="57"/>
      <c r="BL153" s="57"/>
      <c r="BM153" s="57"/>
      <c r="BN153" s="57"/>
      <c r="BO153" s="57"/>
      <c r="BP153" s="58"/>
      <c r="BQ153" s="58"/>
      <c r="BR153" s="58"/>
    </row>
    <row r="154" spans="5:70" ht="12.95" customHeight="1" x14ac:dyDescent="0.25"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J154" s="57"/>
      <c r="BK154" s="57"/>
      <c r="BL154" s="57"/>
      <c r="BM154" s="57"/>
      <c r="BN154" s="57"/>
      <c r="BO154" s="57"/>
      <c r="BP154" s="58"/>
      <c r="BQ154" s="58"/>
      <c r="BR154" s="58"/>
    </row>
    <row r="155" spans="5:70" ht="12.95" customHeight="1" x14ac:dyDescent="0.25">
      <c r="E155" s="2"/>
      <c r="F155" s="2"/>
      <c r="G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V155" s="2"/>
      <c r="W155" s="2"/>
      <c r="Y155" s="2"/>
      <c r="Z155" s="2"/>
      <c r="AA155" s="2"/>
      <c r="AB155" s="2"/>
      <c r="AC155" s="2"/>
      <c r="AD155" s="2"/>
      <c r="AE155" s="99" t="s">
        <v>188</v>
      </c>
      <c r="AF155" s="2"/>
      <c r="AG155" s="33" t="s">
        <v>14</v>
      </c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J155" s="57"/>
      <c r="BK155" s="57"/>
      <c r="BL155" s="57"/>
      <c r="BM155" s="57"/>
      <c r="BN155" s="57"/>
      <c r="BO155" s="57"/>
      <c r="BP155" s="58"/>
      <c r="BQ155" s="58"/>
      <c r="BR155" s="58"/>
    </row>
    <row r="156" spans="5:70" ht="12.95" customHeight="1" x14ac:dyDescent="0.25"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J156" s="57"/>
      <c r="BK156" s="57"/>
      <c r="BL156" s="57"/>
      <c r="BM156" s="57"/>
      <c r="BN156" s="57"/>
      <c r="BO156" s="57"/>
      <c r="BP156" s="58"/>
      <c r="BQ156" s="58"/>
      <c r="BR156" s="58"/>
    </row>
    <row r="157" spans="5:70" ht="12.95" customHeight="1" x14ac:dyDescent="0.25"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J157" s="57"/>
      <c r="BK157" s="57"/>
      <c r="BL157" s="57"/>
      <c r="BM157" s="57"/>
      <c r="BN157" s="57"/>
      <c r="BO157" s="57"/>
      <c r="BP157" s="58"/>
      <c r="BQ157" s="58"/>
      <c r="BR157" s="58"/>
    </row>
    <row r="158" spans="5:70" ht="12.95" customHeight="1" x14ac:dyDescent="0.25"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J158" s="57"/>
      <c r="BK158" s="57"/>
      <c r="BL158" s="57"/>
      <c r="BM158" s="57"/>
      <c r="BN158" s="57"/>
      <c r="BO158" s="57"/>
      <c r="BP158" s="58"/>
      <c r="BQ158" s="58"/>
      <c r="BR158" s="58"/>
    </row>
    <row r="159" spans="5:70" ht="12.95" customHeight="1" x14ac:dyDescent="0.25">
      <c r="E159" s="5"/>
      <c r="F159" s="5" t="s">
        <v>189</v>
      </c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2"/>
      <c r="U159" s="2"/>
      <c r="V159" s="2"/>
      <c r="W159" s="5" t="s">
        <v>190</v>
      </c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J159" s="57"/>
      <c r="BK159" s="57"/>
      <c r="BL159" s="57"/>
      <c r="BM159" s="57"/>
      <c r="BN159" s="57"/>
      <c r="BO159" s="57"/>
      <c r="BP159" s="58"/>
      <c r="BQ159" s="58"/>
      <c r="BR159" s="58"/>
    </row>
    <row r="160" spans="5:70" ht="12.95" customHeight="1" x14ac:dyDescent="0.25">
      <c r="E160" s="5"/>
      <c r="F160" s="162" t="s">
        <v>191</v>
      </c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5"/>
      <c r="S160" s="15"/>
      <c r="T160" s="2"/>
      <c r="U160" s="2"/>
      <c r="V160" s="2"/>
      <c r="W160" s="161">
        <f ca="1">TODAY()</f>
        <v>45609</v>
      </c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J160" s="57"/>
      <c r="BK160" s="57"/>
      <c r="BL160" s="57"/>
      <c r="BM160" s="57"/>
      <c r="BN160" s="57"/>
      <c r="BO160" s="57"/>
      <c r="BP160" s="58"/>
      <c r="BQ160" s="58"/>
      <c r="BR160" s="58"/>
    </row>
    <row r="161" spans="1:70" ht="12.95" customHeight="1" x14ac:dyDescent="0.25"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J161" s="57"/>
      <c r="BK161" s="57"/>
      <c r="BL161" s="57"/>
      <c r="BM161" s="57"/>
      <c r="BN161" s="57"/>
      <c r="BO161" s="57"/>
      <c r="BP161" s="58"/>
      <c r="BQ161" s="58"/>
      <c r="BR161" s="58"/>
    </row>
    <row r="162" spans="1:70" ht="12.95" customHeight="1" x14ac:dyDescent="0.25">
      <c r="E162" s="5"/>
      <c r="F162" s="5" t="s">
        <v>192</v>
      </c>
      <c r="G162" s="5"/>
      <c r="H162" s="5"/>
      <c r="I162" s="5"/>
      <c r="J162" s="5"/>
      <c r="K162" s="5"/>
      <c r="L162" s="5"/>
      <c r="M162" s="5"/>
      <c r="N162" s="5"/>
      <c r="P162" s="5"/>
      <c r="Q162" s="5"/>
      <c r="R162" s="5"/>
      <c r="S162" s="5"/>
      <c r="T162" s="5"/>
      <c r="U162" s="5"/>
      <c r="V162" s="5"/>
      <c r="W162" s="5" t="s">
        <v>193</v>
      </c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M162" s="5" t="s">
        <v>194</v>
      </c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J162" s="57"/>
      <c r="BK162" s="57"/>
      <c r="BL162" s="57"/>
      <c r="BM162" s="57"/>
      <c r="BN162" s="57"/>
      <c r="BO162" s="57"/>
      <c r="BP162" s="58"/>
      <c r="BQ162" s="58"/>
      <c r="BR162" s="58"/>
    </row>
    <row r="163" spans="1:70" ht="12.95" customHeight="1" x14ac:dyDescent="0.25"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J163" s="57"/>
      <c r="BK163" s="57"/>
      <c r="BL163" s="57"/>
      <c r="BM163" s="57"/>
      <c r="BN163" s="57"/>
      <c r="BO163" s="57"/>
      <c r="BP163" s="58"/>
      <c r="BQ163" s="58"/>
      <c r="BR163" s="58"/>
    </row>
    <row r="164" spans="1:70" ht="12.95" customHeight="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J164" s="57"/>
      <c r="BK164" s="57"/>
      <c r="BL164" s="57"/>
      <c r="BM164" s="57"/>
      <c r="BN164" s="57"/>
      <c r="BO164" s="57"/>
      <c r="BP164" s="58"/>
      <c r="BQ164" s="58"/>
      <c r="BR164" s="58"/>
    </row>
    <row r="165" spans="1:70" ht="12.95" customHeight="1" x14ac:dyDescent="0.25">
      <c r="E165" s="5"/>
      <c r="F165" s="28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29"/>
      <c r="R165" s="5"/>
      <c r="S165" s="5"/>
      <c r="T165" s="5"/>
      <c r="U165" s="5"/>
      <c r="V165" s="5"/>
      <c r="W165" s="28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29"/>
      <c r="AI165" s="5"/>
      <c r="AJ165" s="5"/>
      <c r="AK165" s="5"/>
      <c r="AL165" s="5"/>
      <c r="AM165" s="28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29"/>
      <c r="AY165" s="5"/>
      <c r="AZ165" s="5"/>
      <c r="BA165" s="5"/>
      <c r="BB165" s="5"/>
      <c r="BC165" s="5"/>
      <c r="BD165" s="5"/>
      <c r="BE165" s="5"/>
      <c r="BF165" s="5"/>
      <c r="BG165" s="5"/>
      <c r="BJ165" s="57"/>
      <c r="BK165" s="57"/>
      <c r="BL165" s="57"/>
      <c r="BM165" s="57"/>
      <c r="BN165" s="57"/>
      <c r="BO165" s="57"/>
      <c r="BP165" s="58"/>
      <c r="BQ165" s="58"/>
      <c r="BR165" s="58"/>
    </row>
    <row r="166" spans="1:70" ht="12.95" customHeight="1" x14ac:dyDescent="0.25"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J166" s="57"/>
      <c r="BK166" s="57"/>
      <c r="BL166" s="57"/>
      <c r="BM166" s="57"/>
      <c r="BN166" s="57"/>
      <c r="BO166" s="57"/>
      <c r="BP166" s="58"/>
      <c r="BQ166" s="58"/>
      <c r="BR166" s="58"/>
    </row>
    <row r="167" spans="1:70" ht="12.95" customHeight="1" x14ac:dyDescent="0.25"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J167" s="57"/>
      <c r="BK167" s="57"/>
      <c r="BL167" s="57"/>
      <c r="BM167" s="57"/>
      <c r="BN167" s="57"/>
      <c r="BO167" s="57"/>
      <c r="BP167" s="58"/>
      <c r="BQ167" s="58"/>
      <c r="BR167" s="58"/>
    </row>
    <row r="168" spans="1:70" ht="12.95" customHeight="1" x14ac:dyDescent="0.25"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J168" s="57"/>
      <c r="BK168" s="57"/>
      <c r="BL168" s="57"/>
      <c r="BM168" s="57"/>
      <c r="BN168" s="57"/>
      <c r="BO168" s="57"/>
      <c r="BP168" s="58"/>
      <c r="BQ168" s="58"/>
      <c r="BR168" s="58"/>
    </row>
    <row r="169" spans="1:70" ht="12.95" customHeight="1" x14ac:dyDescent="0.25"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J169" s="57"/>
      <c r="BK169" s="57"/>
      <c r="BL169" s="57"/>
      <c r="BM169" s="57"/>
      <c r="BN169" s="57"/>
      <c r="BO169" s="57"/>
      <c r="BP169" s="58"/>
      <c r="BQ169" s="58"/>
      <c r="BR169" s="58"/>
    </row>
    <row r="170" spans="1:70" ht="12.95" customHeight="1" x14ac:dyDescent="0.25"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J170" s="57"/>
      <c r="BK170" s="57"/>
      <c r="BL170" s="57"/>
      <c r="BM170" s="57"/>
      <c r="BN170" s="57"/>
      <c r="BO170" s="57"/>
      <c r="BP170" s="58"/>
      <c r="BQ170" s="58"/>
      <c r="BR170" s="58"/>
    </row>
    <row r="171" spans="1:70" ht="12.95" customHeight="1" x14ac:dyDescent="0.25"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J171" s="57"/>
      <c r="BK171" s="57"/>
      <c r="BL171" s="57"/>
      <c r="BM171" s="57"/>
      <c r="BN171" s="57"/>
      <c r="BO171" s="57"/>
      <c r="BP171" s="58"/>
      <c r="BQ171" s="58"/>
      <c r="BR171" s="58"/>
    </row>
    <row r="172" spans="1:70" ht="12.95" customHeight="1" x14ac:dyDescent="0.25"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J172" s="57"/>
      <c r="BK172" s="57"/>
      <c r="BL172" s="57"/>
      <c r="BM172" s="57"/>
      <c r="BN172" s="57"/>
      <c r="BO172" s="57"/>
      <c r="BP172" s="58"/>
      <c r="BQ172" s="58"/>
      <c r="BR172" s="58"/>
    </row>
    <row r="173" spans="1:70" ht="12.95" customHeight="1" x14ac:dyDescent="0.25"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J173" s="57"/>
      <c r="BK173" s="57"/>
      <c r="BL173" s="57"/>
      <c r="BM173" s="57"/>
      <c r="BN173" s="57"/>
      <c r="BO173" s="57"/>
      <c r="BP173" s="58"/>
      <c r="BQ173" s="58"/>
      <c r="BR173" s="58"/>
    </row>
    <row r="174" spans="1:70" ht="12.95" customHeight="1" x14ac:dyDescent="0.25"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J174" s="57"/>
      <c r="BK174" s="57"/>
      <c r="BL174" s="57"/>
      <c r="BM174" s="57"/>
      <c r="BN174" s="57"/>
      <c r="BO174" s="57"/>
      <c r="BP174" s="58"/>
      <c r="BQ174" s="58"/>
      <c r="BR174" s="58"/>
    </row>
    <row r="175" spans="1:70" ht="12.95" customHeight="1" x14ac:dyDescent="0.25"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J175" s="57"/>
      <c r="BK175" s="57"/>
      <c r="BL175" s="57"/>
      <c r="BM175" s="57"/>
      <c r="BN175" s="57"/>
      <c r="BO175" s="57"/>
      <c r="BP175" s="58"/>
      <c r="BQ175" s="58"/>
      <c r="BR175" s="58"/>
    </row>
    <row r="176" spans="1:70" ht="12.95" customHeight="1" x14ac:dyDescent="0.25">
      <c r="A176" s="84"/>
      <c r="B176" s="84"/>
      <c r="C176" s="84"/>
      <c r="D176" s="70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70"/>
      <c r="BJ176" s="57"/>
      <c r="BK176" s="57"/>
      <c r="BL176" s="57"/>
      <c r="BM176" s="57"/>
      <c r="BN176" s="57"/>
      <c r="BO176" s="57"/>
      <c r="BP176" s="58"/>
      <c r="BQ176" s="58"/>
      <c r="BR176" s="58"/>
    </row>
    <row r="177" spans="1:70" ht="12.95" customHeight="1" x14ac:dyDescent="0.25"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J177" s="57"/>
      <c r="BK177" s="57"/>
      <c r="BL177" s="57"/>
      <c r="BM177" s="57"/>
      <c r="BN177" s="57"/>
      <c r="BO177" s="57"/>
      <c r="BP177" s="58"/>
      <c r="BQ177" s="58"/>
      <c r="BR177" s="58"/>
    </row>
    <row r="178" spans="1:70" ht="12.95" customHeight="1" x14ac:dyDescent="0.25">
      <c r="A178" s="279" t="s">
        <v>195</v>
      </c>
      <c r="B178" s="279"/>
      <c r="C178" s="279"/>
      <c r="D178" s="7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72"/>
      <c r="BJ178" s="57"/>
      <c r="BK178" s="57"/>
      <c r="BL178" s="57"/>
      <c r="BM178" s="57"/>
      <c r="BN178" s="57"/>
      <c r="BO178" s="57"/>
      <c r="BP178" s="58"/>
      <c r="BQ178" s="58"/>
      <c r="BR178" s="58"/>
    </row>
    <row r="179" spans="1:70" ht="12.95" customHeight="1" x14ac:dyDescent="0.25"/>
    <row r="180" spans="1:70" ht="12.95" customHeight="1" x14ac:dyDescent="0.25"/>
    <row r="181" spans="1:70" ht="12.95" customHeight="1" x14ac:dyDescent="0.25"/>
    <row r="182" spans="1:70" ht="12.95" customHeight="1" x14ac:dyDescent="0.25"/>
    <row r="183" spans="1:70" ht="12.95" customHeight="1" x14ac:dyDescent="0.25"/>
    <row r="184" spans="1:70" ht="12.95" customHeight="1" x14ac:dyDescent="0.25"/>
    <row r="185" spans="1:70" ht="12.95" customHeight="1" x14ac:dyDescent="0.25"/>
    <row r="186" spans="1:70" ht="12.95" customHeight="1" x14ac:dyDescent="0.25"/>
    <row r="187" spans="1:70" ht="12.95" customHeight="1" x14ac:dyDescent="0.25"/>
    <row r="188" spans="1:70" ht="12.95" customHeight="1" x14ac:dyDescent="0.25"/>
    <row r="189" spans="1:70" ht="12.95" customHeight="1" x14ac:dyDescent="0.25"/>
    <row r="190" spans="1:70" ht="12.95" customHeight="1" x14ac:dyDescent="0.25"/>
    <row r="191" spans="1:70" ht="12.95" customHeight="1" x14ac:dyDescent="0.25"/>
    <row r="192" spans="1:70" ht="12.95" customHeight="1" x14ac:dyDescent="0.25"/>
  </sheetData>
  <sheetProtection algorithmName="SHA-512" hashValue="HqQHTqtkeyLleujrTGgTV/BLYwP+lIh1NA6N/3M93aqa8xFvdplvUSWgMAIpCAnVGkBNLe/k9ZuqQA5e5PEqBA==" saltValue="gJct9r8UScG/V7ErSzWbiQ==" spinCount="100000" sheet="1" selectLockedCells="1"/>
  <mergeCells count="503">
    <mergeCell ref="BD58:BG58"/>
    <mergeCell ref="BD64:BG64"/>
    <mergeCell ref="BA66:BC66"/>
    <mergeCell ref="E26:F26"/>
    <mergeCell ref="E27:F27"/>
    <mergeCell ref="E25:F25"/>
    <mergeCell ref="E31:F31"/>
    <mergeCell ref="E37:F37"/>
    <mergeCell ref="K1:AN1"/>
    <mergeCell ref="K2:AN2"/>
    <mergeCell ref="K3:AN3"/>
    <mergeCell ref="E55:J55"/>
    <mergeCell ref="K55:W55"/>
    <mergeCell ref="X55:AD55"/>
    <mergeCell ref="AE55:AR55"/>
    <mergeCell ref="R58:AZ58"/>
    <mergeCell ref="BA58:BC58"/>
    <mergeCell ref="E41:F41"/>
    <mergeCell ref="G59:I59"/>
    <mergeCell ref="G37:I37"/>
    <mergeCell ref="G41:I41"/>
    <mergeCell ref="E38:F38"/>
    <mergeCell ref="E39:F39"/>
    <mergeCell ref="E40:F40"/>
    <mergeCell ref="BI1:BI11"/>
    <mergeCell ref="BJ1:BJ11"/>
    <mergeCell ref="BK1:BK11"/>
    <mergeCell ref="BL1:BO5"/>
    <mergeCell ref="BL6:BO9"/>
    <mergeCell ref="AB107:BG107"/>
    <mergeCell ref="A35:B40"/>
    <mergeCell ref="E11:F11"/>
    <mergeCell ref="E13:F13"/>
    <mergeCell ref="E18:F18"/>
    <mergeCell ref="E19:F19"/>
    <mergeCell ref="BA47:BC47"/>
    <mergeCell ref="BA48:BC48"/>
    <mergeCell ref="R46:AZ46"/>
    <mergeCell ref="L6:X6"/>
    <mergeCell ref="Y5:AG5"/>
    <mergeCell ref="Y6:AG6"/>
    <mergeCell ref="AH5:BG5"/>
    <mergeCell ref="G65:I65"/>
    <mergeCell ref="G67:I67"/>
    <mergeCell ref="F50:BG50"/>
    <mergeCell ref="F51:BG51"/>
    <mergeCell ref="G58:I58"/>
    <mergeCell ref="J58:Q58"/>
    <mergeCell ref="H141:BD142"/>
    <mergeCell ref="A178:C178"/>
    <mergeCell ref="E10:I10"/>
    <mergeCell ref="E17:I17"/>
    <mergeCell ref="E24:I24"/>
    <mergeCell ref="E35:I35"/>
    <mergeCell ref="AB17:BG17"/>
    <mergeCell ref="AB35:BG35"/>
    <mergeCell ref="E110:F110"/>
    <mergeCell ref="E111:F111"/>
    <mergeCell ref="R111:AZ111"/>
    <mergeCell ref="E112:F112"/>
    <mergeCell ref="A131:C132"/>
    <mergeCell ref="A134:C137"/>
    <mergeCell ref="E57:I57"/>
    <mergeCell ref="AB63:BG63"/>
    <mergeCell ref="E63:I63"/>
    <mergeCell ref="E30:F30"/>
    <mergeCell ref="E59:F59"/>
    <mergeCell ref="E58:F58"/>
    <mergeCell ref="BB55:BG55"/>
    <mergeCell ref="E117:J117"/>
    <mergeCell ref="K117:W117"/>
    <mergeCell ref="X117:AD117"/>
    <mergeCell ref="E108:F108"/>
    <mergeCell ref="E71:F71"/>
    <mergeCell ref="E104:F104"/>
    <mergeCell ref="E42:F42"/>
    <mergeCell ref="E43:F43"/>
    <mergeCell ref="E66:F66"/>
    <mergeCell ref="E47:F47"/>
    <mergeCell ref="E44:F44"/>
    <mergeCell ref="E76:F76"/>
    <mergeCell ref="E77:F77"/>
    <mergeCell ref="E87:F87"/>
    <mergeCell ref="E89:F89"/>
    <mergeCell ref="E91:F91"/>
    <mergeCell ref="E93:F93"/>
    <mergeCell ref="E95:F95"/>
    <mergeCell ref="E97:F97"/>
    <mergeCell ref="E99:F99"/>
    <mergeCell ref="E81:F81"/>
    <mergeCell ref="E48:AZ48"/>
    <mergeCell ref="J46:Q46"/>
    <mergeCell ref="J47:Q47"/>
    <mergeCell ref="G46:I46"/>
    <mergeCell ref="G47:I47"/>
    <mergeCell ref="R47:AZ47"/>
    <mergeCell ref="G38:I38"/>
    <mergeCell ref="G39:I39"/>
    <mergeCell ref="J40:Q40"/>
    <mergeCell ref="J41:Q41"/>
    <mergeCell ref="J42:Q42"/>
    <mergeCell ref="G40:I40"/>
    <mergeCell ref="E67:F67"/>
    <mergeCell ref="E64:F64"/>
    <mergeCell ref="E65:F65"/>
    <mergeCell ref="E60:F60"/>
    <mergeCell ref="E46:F46"/>
    <mergeCell ref="G42:I42"/>
    <mergeCell ref="J43:Q43"/>
    <mergeCell ref="J44:Q44"/>
    <mergeCell ref="J45:Q45"/>
    <mergeCell ref="E61:AZ61"/>
    <mergeCell ref="R59:AZ59"/>
    <mergeCell ref="J60:Q60"/>
    <mergeCell ref="E45:F45"/>
    <mergeCell ref="BD71:BG71"/>
    <mergeCell ref="R67:AZ67"/>
    <mergeCell ref="J67:Q67"/>
    <mergeCell ref="E80:F80"/>
    <mergeCell ref="G64:I64"/>
    <mergeCell ref="J64:Q64"/>
    <mergeCell ref="R64:AZ64"/>
    <mergeCell ref="E73:F73"/>
    <mergeCell ref="G74:I74"/>
    <mergeCell ref="G79:I79"/>
    <mergeCell ref="J80:Q80"/>
    <mergeCell ref="E68:AZ68"/>
    <mergeCell ref="R80:AZ80"/>
    <mergeCell ref="BA68:BC68"/>
    <mergeCell ref="J65:Q65"/>
    <mergeCell ref="J66:Q66"/>
    <mergeCell ref="J72:Q72"/>
    <mergeCell ref="BA80:BC80"/>
    <mergeCell ref="BA73:BC73"/>
    <mergeCell ref="BA72:BC72"/>
    <mergeCell ref="BA71:BC71"/>
    <mergeCell ref="BA67:BC67"/>
    <mergeCell ref="BA81:BC81"/>
    <mergeCell ref="G72:I72"/>
    <mergeCell ref="R72:AZ72"/>
    <mergeCell ref="BA79:BC79"/>
    <mergeCell ref="J81:Q81"/>
    <mergeCell ref="J77:Q77"/>
    <mergeCell ref="E72:F72"/>
    <mergeCell ref="E70:BG70"/>
    <mergeCell ref="G71:I71"/>
    <mergeCell ref="J71:Q71"/>
    <mergeCell ref="R71:AZ71"/>
    <mergeCell ref="BA78:BC78"/>
    <mergeCell ref="BA77:BC77"/>
    <mergeCell ref="BA76:BC76"/>
    <mergeCell ref="BA75:BC75"/>
    <mergeCell ref="BA74:BC74"/>
    <mergeCell ref="R78:AZ78"/>
    <mergeCell ref="R77:AZ77"/>
    <mergeCell ref="R76:AZ76"/>
    <mergeCell ref="R73:AZ73"/>
    <mergeCell ref="R79:AZ79"/>
    <mergeCell ref="G78:I78"/>
    <mergeCell ref="J73:Q73"/>
    <mergeCell ref="G77:I77"/>
    <mergeCell ref="G81:I81"/>
    <mergeCell ref="E78:F78"/>
    <mergeCell ref="E79:F79"/>
    <mergeCell ref="J78:Q78"/>
    <mergeCell ref="R60:AZ60"/>
    <mergeCell ref="R65:AZ65"/>
    <mergeCell ref="R66:AZ66"/>
    <mergeCell ref="J59:Q59"/>
    <mergeCell ref="G66:I66"/>
    <mergeCell ref="G60:I60"/>
    <mergeCell ref="E74:F74"/>
    <mergeCell ref="E75:F75"/>
    <mergeCell ref="BD18:BG18"/>
    <mergeCell ref="BA19:BC19"/>
    <mergeCell ref="BA20:BC20"/>
    <mergeCell ref="BA21:BC21"/>
    <mergeCell ref="BA11:BC11"/>
    <mergeCell ref="BA12:BC12"/>
    <mergeCell ref="BA13:BC13"/>
    <mergeCell ref="BA14:BC14"/>
    <mergeCell ref="J13:Q13"/>
    <mergeCell ref="J14:Q14"/>
    <mergeCell ref="E29:F29"/>
    <mergeCell ref="E36:F36"/>
    <mergeCell ref="E28:F28"/>
    <mergeCell ref="BD11:BG11"/>
    <mergeCell ref="G11:I11"/>
    <mergeCell ref="J11:Q11"/>
    <mergeCell ref="J12:Q12"/>
    <mergeCell ref="E32:F32"/>
    <mergeCell ref="E21:F21"/>
    <mergeCell ref="E15:AZ15"/>
    <mergeCell ref="G25:I25"/>
    <mergeCell ref="J25:Q25"/>
    <mergeCell ref="R25:AZ25"/>
    <mergeCell ref="BA25:BC25"/>
    <mergeCell ref="BA15:BC15"/>
    <mergeCell ref="R36:AZ36"/>
    <mergeCell ref="BA36:BC36"/>
    <mergeCell ref="G30:I30"/>
    <mergeCell ref="G36:I36"/>
    <mergeCell ref="J36:Q36"/>
    <mergeCell ref="J30:Q30"/>
    <mergeCell ref="J31:Q31"/>
    <mergeCell ref="J32:Q32"/>
    <mergeCell ref="J27:Q27"/>
    <mergeCell ref="E8:BG8"/>
    <mergeCell ref="E5:K5"/>
    <mergeCell ref="E6:K6"/>
    <mergeCell ref="L5:X5"/>
    <mergeCell ref="AH6:BG6"/>
    <mergeCell ref="BA22:BC22"/>
    <mergeCell ref="E22:AZ22"/>
    <mergeCell ref="G19:I19"/>
    <mergeCell ref="G20:I20"/>
    <mergeCell ref="G21:I21"/>
    <mergeCell ref="J19:Q19"/>
    <mergeCell ref="J20:Q20"/>
    <mergeCell ref="J21:Q21"/>
    <mergeCell ref="R19:AZ19"/>
    <mergeCell ref="R20:AZ20"/>
    <mergeCell ref="R21:AZ21"/>
    <mergeCell ref="R18:AZ18"/>
    <mergeCell ref="E20:F20"/>
    <mergeCell ref="BA18:BC18"/>
    <mergeCell ref="G18:I18"/>
    <mergeCell ref="J18:Q18"/>
    <mergeCell ref="E12:F12"/>
    <mergeCell ref="E14:F14"/>
    <mergeCell ref="R11:AZ11"/>
    <mergeCell ref="J28:Q28"/>
    <mergeCell ref="J29:Q29"/>
    <mergeCell ref="G26:I26"/>
    <mergeCell ref="G27:I27"/>
    <mergeCell ref="G28:I28"/>
    <mergeCell ref="G29:I29"/>
    <mergeCell ref="R12:AZ12"/>
    <mergeCell ref="R13:AZ13"/>
    <mergeCell ref="R14:AZ14"/>
    <mergeCell ref="G12:I12"/>
    <mergeCell ref="G13:I13"/>
    <mergeCell ref="G14:I14"/>
    <mergeCell ref="J37:Q37"/>
    <mergeCell ref="J38:Q38"/>
    <mergeCell ref="J39:Q39"/>
    <mergeCell ref="R31:AZ31"/>
    <mergeCell ref="R32:AZ32"/>
    <mergeCell ref="G31:I31"/>
    <mergeCell ref="G32:I32"/>
    <mergeCell ref="BD36:BG36"/>
    <mergeCell ref="BD25:BG25"/>
    <mergeCell ref="E33:AZ33"/>
    <mergeCell ref="BA26:BC26"/>
    <mergeCell ref="BA27:BC27"/>
    <mergeCell ref="BA28:BC28"/>
    <mergeCell ref="BA29:BC29"/>
    <mergeCell ref="BA30:BC30"/>
    <mergeCell ref="BA31:BC31"/>
    <mergeCell ref="BA32:BC32"/>
    <mergeCell ref="BA33:BC33"/>
    <mergeCell ref="R26:AZ26"/>
    <mergeCell ref="R27:AZ27"/>
    <mergeCell ref="R28:AZ28"/>
    <mergeCell ref="R29:AZ29"/>
    <mergeCell ref="R30:AZ30"/>
    <mergeCell ref="J26:Q26"/>
    <mergeCell ref="BA40:BC40"/>
    <mergeCell ref="BA41:BC41"/>
    <mergeCell ref="BA42:BC42"/>
    <mergeCell ref="R37:AZ37"/>
    <mergeCell ref="R38:AZ38"/>
    <mergeCell ref="R39:AZ39"/>
    <mergeCell ref="R40:AZ40"/>
    <mergeCell ref="R41:AZ41"/>
    <mergeCell ref="R42:AZ42"/>
    <mergeCell ref="BA37:BC37"/>
    <mergeCell ref="BA38:BC38"/>
    <mergeCell ref="BA39:BC39"/>
    <mergeCell ref="BA59:BC59"/>
    <mergeCell ref="BA60:BC60"/>
    <mergeCell ref="BA61:BC61"/>
    <mergeCell ref="BA65:BC65"/>
    <mergeCell ref="G43:I43"/>
    <mergeCell ref="G44:I44"/>
    <mergeCell ref="G45:I45"/>
    <mergeCell ref="BA43:BC43"/>
    <mergeCell ref="BA44:BC44"/>
    <mergeCell ref="BA45:BC45"/>
    <mergeCell ref="R43:AZ43"/>
    <mergeCell ref="R44:AZ44"/>
    <mergeCell ref="R45:AZ45"/>
    <mergeCell ref="BA64:BC64"/>
    <mergeCell ref="BA46:BC46"/>
    <mergeCell ref="BD108:BG108"/>
    <mergeCell ref="R109:AZ109"/>
    <mergeCell ref="E106:X106"/>
    <mergeCell ref="E107:X107"/>
    <mergeCell ref="BA109:BC109"/>
    <mergeCell ref="R75:AZ75"/>
    <mergeCell ref="R74:AZ74"/>
    <mergeCell ref="G76:I76"/>
    <mergeCell ref="J75:Q75"/>
    <mergeCell ref="J74:Q74"/>
    <mergeCell ref="J76:Q76"/>
    <mergeCell ref="G75:I75"/>
    <mergeCell ref="G80:I80"/>
    <mergeCell ref="J86:Q86"/>
    <mergeCell ref="R86:AZ86"/>
    <mergeCell ref="BA86:BC86"/>
    <mergeCell ref="BA105:BC105"/>
    <mergeCell ref="BA104:BC104"/>
    <mergeCell ref="E105:AZ105"/>
    <mergeCell ref="G104:I104"/>
    <mergeCell ref="J104:Q104"/>
    <mergeCell ref="R81:AZ81"/>
    <mergeCell ref="J79:Q79"/>
    <mergeCell ref="G87:I87"/>
    <mergeCell ref="R110:AZ110"/>
    <mergeCell ref="R104:AZ104"/>
    <mergeCell ref="E121:K121"/>
    <mergeCell ref="E122:K122"/>
    <mergeCell ref="E123:K123"/>
    <mergeCell ref="E120:K120"/>
    <mergeCell ref="L120:BG120"/>
    <mergeCell ref="BA116:BC116"/>
    <mergeCell ref="E116:AZ116"/>
    <mergeCell ref="J109:Q109"/>
    <mergeCell ref="J110:Q110"/>
    <mergeCell ref="J111:Q111"/>
    <mergeCell ref="J112:Q112"/>
    <mergeCell ref="J113:Q113"/>
    <mergeCell ref="BA110:BC110"/>
    <mergeCell ref="BA111:BC111"/>
    <mergeCell ref="BA112:BC112"/>
    <mergeCell ref="BA113:BC113"/>
    <mergeCell ref="BA114:BC114"/>
    <mergeCell ref="BA115:BC115"/>
    <mergeCell ref="G108:I108"/>
    <mergeCell ref="J108:Q108"/>
    <mergeCell ref="R108:AZ108"/>
    <mergeCell ref="BA108:BC108"/>
    <mergeCell ref="E115:F115"/>
    <mergeCell ref="E113:F113"/>
    <mergeCell ref="E114:F114"/>
    <mergeCell ref="U133:W133"/>
    <mergeCell ref="U134:W134"/>
    <mergeCell ref="X133:AB133"/>
    <mergeCell ref="X134:AB134"/>
    <mergeCell ref="E119:BG119"/>
    <mergeCell ref="AF134:BD134"/>
    <mergeCell ref="E124:K124"/>
    <mergeCell ref="E125:K125"/>
    <mergeCell ref="E126:K126"/>
    <mergeCell ref="E127:K127"/>
    <mergeCell ref="L121:BG121"/>
    <mergeCell ref="L122:BG122"/>
    <mergeCell ref="L123:BG123"/>
    <mergeCell ref="L124:BG124"/>
    <mergeCell ref="L125:BG125"/>
    <mergeCell ref="L126:BG126"/>
    <mergeCell ref="L127:BG127"/>
    <mergeCell ref="AE117:AR117"/>
    <mergeCell ref="BB117:BG117"/>
    <mergeCell ref="W160:AH160"/>
    <mergeCell ref="F160:Q160"/>
    <mergeCell ref="J114:Q114"/>
    <mergeCell ref="J115:Q115"/>
    <mergeCell ref="G109:I109"/>
    <mergeCell ref="G110:I110"/>
    <mergeCell ref="G111:I111"/>
    <mergeCell ref="G112:I112"/>
    <mergeCell ref="G113:I113"/>
    <mergeCell ref="G114:I114"/>
    <mergeCell ref="G115:I115"/>
    <mergeCell ref="E109:F109"/>
    <mergeCell ref="R112:AZ112"/>
    <mergeCell ref="R113:AZ113"/>
    <mergeCell ref="R114:AZ114"/>
    <mergeCell ref="R115:AZ115"/>
    <mergeCell ref="H138:BD138"/>
    <mergeCell ref="X135:AB135"/>
    <mergeCell ref="H135:W135"/>
    <mergeCell ref="H132:K132"/>
    <mergeCell ref="H131:AB131"/>
    <mergeCell ref="AF131:BD131"/>
    <mergeCell ref="AF132:BD132"/>
    <mergeCell ref="AF133:BD133"/>
    <mergeCell ref="AF135:BD135"/>
    <mergeCell ref="H133:K133"/>
    <mergeCell ref="H134:K134"/>
    <mergeCell ref="L132:N132"/>
    <mergeCell ref="O132:Q132"/>
    <mergeCell ref="R132:T132"/>
    <mergeCell ref="U132:W132"/>
    <mergeCell ref="X132:AB132"/>
    <mergeCell ref="L133:N133"/>
    <mergeCell ref="L134:N134"/>
    <mergeCell ref="O133:Q133"/>
    <mergeCell ref="O134:Q134"/>
    <mergeCell ref="R133:T133"/>
    <mergeCell ref="R134:T134"/>
    <mergeCell ref="A72:B88"/>
    <mergeCell ref="G73:H73"/>
    <mergeCell ref="E82:F82"/>
    <mergeCell ref="G82:H82"/>
    <mergeCell ref="J82:Q82"/>
    <mergeCell ref="R82:AZ82"/>
    <mergeCell ref="BA82:BC82"/>
    <mergeCell ref="E83:F83"/>
    <mergeCell ref="G83:I83"/>
    <mergeCell ref="J83:Q83"/>
    <mergeCell ref="R83:AZ83"/>
    <mergeCell ref="BA83:BC83"/>
    <mergeCell ref="E84:F84"/>
    <mergeCell ref="G84:I84"/>
    <mergeCell ref="J84:Q84"/>
    <mergeCell ref="R84:AZ84"/>
    <mergeCell ref="BA84:BC84"/>
    <mergeCell ref="E85:F85"/>
    <mergeCell ref="G85:I85"/>
    <mergeCell ref="J85:Q85"/>
    <mergeCell ref="R85:AZ85"/>
    <mergeCell ref="BA85:BC85"/>
    <mergeCell ref="E86:F86"/>
    <mergeCell ref="G86:I86"/>
    <mergeCell ref="J87:Q87"/>
    <mergeCell ref="R87:AZ87"/>
    <mergeCell ref="BA87:BC87"/>
    <mergeCell ref="E88:F88"/>
    <mergeCell ref="G88:I88"/>
    <mergeCell ref="J88:Q88"/>
    <mergeCell ref="R88:AZ88"/>
    <mergeCell ref="BA88:BC88"/>
    <mergeCell ref="G89:H89"/>
    <mergeCell ref="J89:Q89"/>
    <mergeCell ref="R89:AZ89"/>
    <mergeCell ref="BA89:BC89"/>
    <mergeCell ref="E90:F90"/>
    <mergeCell ref="G90:I90"/>
    <mergeCell ref="J90:Q90"/>
    <mergeCell ref="R90:AZ90"/>
    <mergeCell ref="BA90:BC90"/>
    <mergeCell ref="G91:I91"/>
    <mergeCell ref="J91:Q91"/>
    <mergeCell ref="R91:AZ91"/>
    <mergeCell ref="BA91:BC91"/>
    <mergeCell ref="E92:F92"/>
    <mergeCell ref="G92:H92"/>
    <mergeCell ref="J92:Q92"/>
    <mergeCell ref="R92:AZ92"/>
    <mergeCell ref="BA92:BC92"/>
    <mergeCell ref="G93:I93"/>
    <mergeCell ref="J93:Q93"/>
    <mergeCell ref="R93:AZ93"/>
    <mergeCell ref="BA93:BC93"/>
    <mergeCell ref="E94:F94"/>
    <mergeCell ref="G94:I94"/>
    <mergeCell ref="J94:Q94"/>
    <mergeCell ref="R94:AZ94"/>
    <mergeCell ref="BA94:BC94"/>
    <mergeCell ref="G95:I95"/>
    <mergeCell ref="J95:Q95"/>
    <mergeCell ref="R95:AZ95"/>
    <mergeCell ref="BA95:BC95"/>
    <mergeCell ref="E96:F96"/>
    <mergeCell ref="G96:I96"/>
    <mergeCell ref="J96:Q96"/>
    <mergeCell ref="R96:AZ96"/>
    <mergeCell ref="BA96:BC96"/>
    <mergeCell ref="G97:I97"/>
    <mergeCell ref="J97:Q97"/>
    <mergeCell ref="R97:AZ97"/>
    <mergeCell ref="BA97:BC97"/>
    <mergeCell ref="E100:F100"/>
    <mergeCell ref="G100:I100"/>
    <mergeCell ref="J100:Q100"/>
    <mergeCell ref="R100:AZ100"/>
    <mergeCell ref="BA100:BC100"/>
    <mergeCell ref="E98:F98"/>
    <mergeCell ref="G98:I98"/>
    <mergeCell ref="J98:Q98"/>
    <mergeCell ref="R98:AZ98"/>
    <mergeCell ref="BA98:BC98"/>
    <mergeCell ref="G99:I99"/>
    <mergeCell ref="J99:Q99"/>
    <mergeCell ref="R99:AZ99"/>
    <mergeCell ref="BA99:BC99"/>
    <mergeCell ref="E103:F103"/>
    <mergeCell ref="G103:I103"/>
    <mergeCell ref="J103:Q103"/>
    <mergeCell ref="R103:AZ103"/>
    <mergeCell ref="BA103:BC103"/>
    <mergeCell ref="E102:F102"/>
    <mergeCell ref="E101:F101"/>
    <mergeCell ref="G101:I101"/>
    <mergeCell ref="J101:Q101"/>
    <mergeCell ref="R101:AZ101"/>
    <mergeCell ref="BA101:BC101"/>
    <mergeCell ref="G102:I102"/>
    <mergeCell ref="J102:Q102"/>
    <mergeCell ref="R102:AZ102"/>
    <mergeCell ref="BA102:BC102"/>
  </mergeCells>
  <phoneticPr fontId="4" type="noConversion"/>
  <conditionalFormatting sqref="E19:E21 G19:G21 J19:J21 R19:R21 BA19:BA21 BD19:BG21 E26:E32 G26:G32 J26:J32 R26:R32 BA26:BA32 BD26:BG32 E37:E47 G37:G47 J37:J47 R37:R47 BA37:BA47 BD37:BG47 E59:E60 G59:G60 J59:J60 R59:R60 BA59:BA60 BD59:BG60 E65:E67 G65:G67 J65:J67 R65:R67 BA65:BA67 BD65:BG67 E109:E115 G109:G115 J109:J115 R109:R115 BA109:BA115 BD109:BG115">
    <cfRule type="expression" dxfId="25" priority="12">
      <formula>AND($BJ19,$BI19=1)</formula>
    </cfRule>
  </conditionalFormatting>
  <conditionalFormatting sqref="E72:E104 G72:G104 J72:J104 R72:R104 BA72:BA104 BD72:BG104 E12:E14 G12:G14 J12:J14 R12:R14 BA12:BA14 BD12:BG14">
    <cfRule type="expression" dxfId="24" priority="8">
      <formula>AND($BJ12,$BI12=1)</formula>
    </cfRule>
  </conditionalFormatting>
  <conditionalFormatting sqref="E42:BG43">
    <cfRule type="expression" dxfId="23" priority="15">
      <formula>AND($BJ42,NOT($BJ$35),NOT($BL$35))</formula>
    </cfRule>
  </conditionalFormatting>
  <conditionalFormatting sqref="E93:BG93">
    <cfRule type="expression" dxfId="22" priority="2">
      <formula>NOT($BK$71)</formula>
    </cfRule>
  </conditionalFormatting>
  <conditionalFormatting sqref="E95:BG95">
    <cfRule type="expression" dxfId="21" priority="4">
      <formula>NOT($BK$70)</formula>
    </cfRule>
  </conditionalFormatting>
  <conditionalFormatting sqref="G12:G14 G72:G104 E12:E14 J12:J14 R12:R14 BA12:BA14 BD12:BG14 E72:E104 J72:J104 R72:R104 BA72:BA104 BD72:BG104">
    <cfRule type="expression" dxfId="20" priority="11">
      <formula>$BJ12</formula>
    </cfRule>
  </conditionalFormatting>
  <conditionalFormatting sqref="G12:G14 G72:G104">
    <cfRule type="expression" dxfId="19" priority="10">
      <formula>AND($BJ12,ISBLANK($G12))</formula>
    </cfRule>
  </conditionalFormatting>
  <conditionalFormatting sqref="G19:G21 G26:G32 G37:G47 G65:G67 G109:G115 J109:J115 R109:R115 BA109:BA115 E37:E47 J37:J47 R37:R47 BA37:BA47 BD37:BG47 BD109:BG115 E19:E21 J19:J21 R19:R21 BA19:BA21 BD19:BG21 E26:E32 J26:J32 R26:R32 BA26:BA32 BD26:BG32 E59:E60 G59:G60 J59:J60 R59:R60 BA59:BA60 BD59:BG60 E65:E67 J65:J67 R65:R67 BA65:BA67 BD65:BG67 E109:E115">
    <cfRule type="expression" dxfId="18" priority="73">
      <formula>$BJ19</formula>
    </cfRule>
  </conditionalFormatting>
  <conditionalFormatting sqref="G37:G47 G19:G21 G26:G32 G66:G67">
    <cfRule type="expression" dxfId="17" priority="71">
      <formula>AND($BJ19,ISBLANK($G19))</formula>
    </cfRule>
  </conditionalFormatting>
  <conditionalFormatting sqref="G10:I54 G118:I154">
    <cfRule type="expression" dxfId="16" priority="5">
      <formula>E10="y"</formula>
    </cfRule>
  </conditionalFormatting>
  <conditionalFormatting sqref="G56:I116 G155 I155 G156:I156 G159:I168 G176:I15104">
    <cfRule type="expression" dxfId="15" priority="16">
      <formula>E56="y"</formula>
    </cfRule>
  </conditionalFormatting>
  <conditionalFormatting sqref="G110:BC115">
    <cfRule type="expression" dxfId="14" priority="22">
      <formula>AND(ISBLANK(G110),$BJ110)</formula>
    </cfRule>
  </conditionalFormatting>
  <conditionalFormatting sqref="L5:L6 AH5:AH6">
    <cfRule type="cellIs" dxfId="13" priority="36" operator="equal">
      <formula>""</formula>
    </cfRule>
  </conditionalFormatting>
  <conditionalFormatting sqref="L6">
    <cfRule type="cellIs" dxfId="12" priority="74" operator="notBetween">
      <formula>1000000</formula>
      <formula>9999999</formula>
    </cfRule>
  </conditionalFormatting>
  <conditionalFormatting sqref="L121:L127">
    <cfRule type="expression" dxfId="11" priority="21">
      <formula>AND($BJ109,ISBLANK($L121))</formula>
    </cfRule>
  </conditionalFormatting>
  <conditionalFormatting sqref="L133:W134">
    <cfRule type="colorScale" priority="18">
      <colorScale>
        <cfvo type="num" val="15"/>
        <cfvo type="num" val="20"/>
        <color theme="0"/>
        <color theme="5"/>
      </colorScale>
    </cfRule>
  </conditionalFormatting>
  <conditionalFormatting sqref="X135">
    <cfRule type="cellIs" dxfId="10" priority="19" operator="lessThan">
      <formula>120</formula>
    </cfRule>
  </conditionalFormatting>
  <conditionalFormatting sqref="AB17">
    <cfRule type="expression" dxfId="9" priority="76">
      <formula>NOT($BJ$17)</formula>
    </cfRule>
  </conditionalFormatting>
  <conditionalFormatting sqref="AB35">
    <cfRule type="expression" dxfId="8" priority="75">
      <formula>NOT($BJ$35)</formula>
    </cfRule>
  </conditionalFormatting>
  <conditionalFormatting sqref="AB63">
    <cfRule type="expression" dxfId="7" priority="23">
      <formula>NOT($BJ$63)</formula>
    </cfRule>
  </conditionalFormatting>
  <conditionalFormatting sqref="AE155">
    <cfRule type="expression" dxfId="6" priority="78">
      <formula>F155="y"</formula>
    </cfRule>
  </conditionalFormatting>
  <conditionalFormatting sqref="AF132:BD135">
    <cfRule type="expression" dxfId="5" priority="17">
      <formula>$BJ132</formula>
    </cfRule>
  </conditionalFormatting>
  <conditionalFormatting sqref="AH6">
    <cfRule type="notContainsText" dxfId="4" priority="37" operator="notContains" text="@student.tudelft.nl">
      <formula>ISERROR(SEARCH("@student.tudelft.nl",AH6))</formula>
    </cfRule>
  </conditionalFormatting>
  <conditionalFormatting sqref="BA109">
    <cfRule type="expression" dxfId="3" priority="20">
      <formula>AND(ISBLANK(BA109),$BJ109)</formula>
    </cfRule>
  </conditionalFormatting>
  <conditionalFormatting sqref="BD109:BG115">
    <cfRule type="expression" dxfId="2" priority="13">
      <formula>AND($BJ109,COUNTIF($BD109:$BG109,"")&gt;3)</formula>
    </cfRule>
  </conditionalFormatting>
  <dataValidations xWindow="338" yWindow="611" count="8">
    <dataValidation type="list" allowBlank="1" showInputMessage="1" showErrorMessage="1" promptTitle="Enter 'y' to choose course" prompt="or choose from dropdown" sqref="E65:E67 E19:E21 E37:E47 E109:F115 E83:E88 E90:E91 E74:E81 E72 E93:E104" xr:uid="{00000000-0002-0000-0100-000000000000}">
      <formula1>"y,n"</formula1>
    </dataValidation>
    <dataValidation type="list" allowBlank="1" showInputMessage="1" showErrorMessage="1" errorTitle="Invalid entry" error="Please choose a year from the drop down menu." promptTitle="Enter year" prompt="in which you plan to take this course" sqref="G109:G115 G19:G21 G37:G47 G26:G32 G59:G60 G12:G14 G83:G88 G90:G91 G74:G81 G72 G93:G104" xr:uid="{00000000-0002-0000-0100-000002000000}">
      <formula1>"1,2"</formula1>
    </dataValidation>
    <dataValidation type="decimal" operator="notEqual" allowBlank="1" showInputMessage="1" showErrorMessage="1" sqref="BA109:BC115" xr:uid="{00000000-0002-0000-0100-000004000000}">
      <formula1>0</formula1>
    </dataValidation>
    <dataValidation type="whole" allowBlank="1" showInputMessage="1" showErrorMessage="1" errorTitle="Invalid student number" error="Must be 7 digits!" promptTitle="Enter student number" prompt="Must be 7 digits" sqref="L6:X6" xr:uid="{8A97135C-EC68-432D-8BDA-419539D894E7}">
      <formula1>1000000</formula1>
      <formula2>9999999</formula2>
    </dataValidation>
    <dataValidation type="custom" allowBlank="1" showInputMessage="1" showErrorMessage="1" errorTitle="Invalid e-mail" error="Must contain&quot;@student.tudelft.nl&quot;" promptTitle="Enter university e-mail" prompt="Must contain @student.tudelft.nl" sqref="AH6:BG6" xr:uid="{2C35C1C9-F81F-4D5F-9962-77CF5D396DD9}">
      <formula1>ISNUMBER(SEARCH("@student.tudelft.nl",AH6))</formula1>
    </dataValidation>
    <dataValidation allowBlank="1" promptTitle="Put &quot;x&quot; in planned quarter." prompt="It is common to do the internship in Q1 of year 2." sqref="BA66:BC66" xr:uid="{16651624-E923-486C-8A83-4B593BBFFCC6}"/>
    <dataValidation allowBlank="1" errorTitle="Invalid entry" error="Please choose a year from the drop down menu." promptTitle="Enter year" prompt="in which you plan to take this course" sqref="G66:I67" xr:uid="{8901765B-FED5-4EEF-9704-C4D32B825464}"/>
    <dataValidation type="list" allowBlank="1" showInputMessage="1" showErrorMessage="1" sqref="BD109:BG115" xr:uid="{8E83CBE8-D4F9-41F6-B1D1-A4516A8675BD}">
      <formula1>"x,1,2,3,4,5,6,7,8,9"</formula1>
    </dataValidation>
  </dataValidations>
  <hyperlinks>
    <hyperlink ref="AG155" r:id="rId1" xr:uid="{00000000-0004-0000-0100-000000000000}"/>
    <hyperlink ref="AG153" r:id="rId2" xr:uid="{00000000-0004-0000-0100-000001000000}"/>
    <hyperlink ref="AL151" r:id="rId3" xr:uid="{00000000-0004-0000-0100-000002000000}"/>
  </hyperlinks>
  <pageMargins left="0.39370078740157483" right="0.39370078740157483" top="0.39370078740157483" bottom="0.39370078740157483" header="0.31496062992125984" footer="0.31496062992125984"/>
  <pageSetup paperSize="9" scale="99" orientation="portrait" r:id="rId4"/>
  <rowBreaks count="2" manualBreakCount="2">
    <brk id="54" min="4" max="58" man="1"/>
    <brk id="116" min="4" max="58" man="1"/>
  </rowBreaks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O66"/>
  <sheetViews>
    <sheetView zoomScale="130" zoomScaleNormal="130" workbookViewId="0">
      <selection activeCell="E26" sqref="E26"/>
    </sheetView>
  </sheetViews>
  <sheetFormatPr defaultRowHeight="15" x14ac:dyDescent="0.25"/>
  <cols>
    <col min="1" max="1" width="10.7109375" customWidth="1"/>
    <col min="2" max="5" width="5.7109375" style="36" customWidth="1"/>
    <col min="6" max="6" width="20.7109375" customWidth="1"/>
    <col min="7" max="7" width="60.7109375" customWidth="1"/>
    <col min="8" max="8" width="10.7109375" customWidth="1"/>
    <col min="9" max="14" width="5.7109375" customWidth="1"/>
    <col min="15" max="15" width="10.7109375" customWidth="1"/>
  </cols>
  <sheetData>
    <row r="1" spans="1:15" ht="30" customHeight="1" x14ac:dyDescent="0.35">
      <c r="A1" s="55" t="s">
        <v>196</v>
      </c>
      <c r="B1" s="38"/>
      <c r="C1" s="38"/>
      <c r="D1" s="38"/>
      <c r="E1" s="38"/>
      <c r="F1" s="37"/>
      <c r="G1" s="66" t="s">
        <v>197</v>
      </c>
      <c r="H1" s="37"/>
      <c r="J1" s="35"/>
    </row>
    <row r="2" spans="1:15" ht="15" customHeight="1" x14ac:dyDescent="0.35">
      <c r="A2" s="37"/>
      <c r="B2" s="301" t="s">
        <v>198</v>
      </c>
      <c r="C2" s="301"/>
      <c r="D2" s="301"/>
      <c r="E2" s="301"/>
      <c r="F2" s="37"/>
      <c r="G2" s="37"/>
      <c r="H2" s="37"/>
      <c r="J2" s="35"/>
    </row>
    <row r="3" spans="1:15" ht="15" customHeight="1" thickBot="1" x14ac:dyDescent="0.3">
      <c r="A3" s="40" t="s">
        <v>38</v>
      </c>
      <c r="B3" s="39" t="s">
        <v>33</v>
      </c>
      <c r="C3" s="39" t="s">
        <v>34</v>
      </c>
      <c r="D3" s="39" t="s">
        <v>35</v>
      </c>
      <c r="E3" s="39" t="s">
        <v>36</v>
      </c>
      <c r="F3" s="37" t="s">
        <v>39</v>
      </c>
      <c r="G3" s="37" t="s">
        <v>40</v>
      </c>
      <c r="H3" s="40" t="s">
        <v>41</v>
      </c>
      <c r="I3" s="1"/>
      <c r="K3" s="1"/>
      <c r="L3" s="1"/>
      <c r="M3" s="1"/>
      <c r="N3" s="1"/>
      <c r="O3" s="1"/>
    </row>
    <row r="4" spans="1:15" s="1" customFormat="1" ht="15" customHeight="1" x14ac:dyDescent="0.25">
      <c r="A4" s="41" cm="1">
        <f t="array" ref="A4:A12">_xlfn._xlws.FILTER(Form!$G$1:'Form'!$G$116,(Form!$BK$1:'Form'!$BK$116=1)*(Form!$BJ$1:'Form'!$BJ$116=TRUE),"empty")</f>
        <v>1</v>
      </c>
      <c r="B4" s="45" cm="1">
        <f t="array" ref="B4:B12">_xlfn._xlws.FILTER(Form!$BL$1:'Form'!$BL$116,(Form!$BK$1:'Form'!$BK$116=1)*(Form!$BJ$1:'Form'!$BJ$116=TRUE),"empty")</f>
        <v>2.5</v>
      </c>
      <c r="C4" s="45" cm="1">
        <f t="array" ref="C4:C12">_xlfn._xlws.FILTER(Form!$BM$1:'Form'!$BM$116,(Form!$BK$1:'Form'!$BK$116=1)*(Form!$BJ$1:'Form'!$BJ$116=TRUE),"empty")</f>
        <v>2.5</v>
      </c>
      <c r="D4" s="45" cm="1">
        <f t="array" ref="D4:D12">_xlfn._xlws.FILTER(Form!$BN$1:'Form'!$BN$116,(Form!$BK$1:'Form'!$BK$116=1)*(Form!$BJ$1:'Form'!$BJ$116=TRUE),"empty")</f>
        <v>0</v>
      </c>
      <c r="E4" s="45" cm="1">
        <f t="array" ref="E4:E12">_xlfn._xlws.FILTER(Form!$BO$1:'Form'!$BO$116,(Form!$BK$1:'Form'!$BK$116=1)*(Form!$BJ$1:'Form'!$BJ$116=TRUE),"empty")</f>
        <v>0</v>
      </c>
      <c r="F4" s="50" t="str" cm="1">
        <f t="array" ref="F4:F12">_xlfn._xlws.FILTER(Form!$J$1:'Form'!$J$116,(Form!$BK$1:'Form'!$BK$116=1)*(Form!$BJ$1:'Form'!$BJ$116=TRUE),"empty")</f>
        <v>BM41141</v>
      </c>
      <c r="G4" s="50" t="str" cm="1">
        <f t="array" ref="G4:G12">_xlfn._xlws.FILTER(Form!$R$1:'Form'!$R$116,(Form!$BK$1:'Form'!$BK$116=1)*(Form!$BJ$1:'Form'!$BJ$116=TRUE),"empty")</f>
        <v>Fundamentals of Biomedical Engineering</v>
      </c>
      <c r="H4" s="42" cm="1">
        <f t="array" ref="H4:H12">_xlfn._xlws.FILTER(Form!$BA$1:'Form'!$BA$116,(Form!$BK$1:'Form'!$BK$116=1)*(Form!$BJ$1:'Form'!$BJ$116=TRUE),"empty")</f>
        <v>5</v>
      </c>
    </row>
    <row r="5" spans="1:15" s="1" customFormat="1" ht="15" customHeight="1" x14ac:dyDescent="0.25">
      <c r="A5" s="43">
        <v>1</v>
      </c>
      <c r="B5" s="46">
        <v>0.25</v>
      </c>
      <c r="C5" s="46">
        <v>0.25</v>
      </c>
      <c r="D5" s="46">
        <v>0.25</v>
      </c>
      <c r="E5" s="46">
        <v>0.25</v>
      </c>
      <c r="F5" s="51" t="str">
        <v>BM51007</v>
      </c>
      <c r="G5" s="51" t="str">
        <v>Professional Development Journey</v>
      </c>
      <c r="H5" s="44">
        <v>1</v>
      </c>
    </row>
    <row r="6" spans="1:15" s="1" customFormat="1" ht="15" customHeight="1" x14ac:dyDescent="0.25">
      <c r="A6" s="43">
        <v>1</v>
      </c>
      <c r="B6" s="46">
        <v>5</v>
      </c>
      <c r="C6" s="46">
        <v>0</v>
      </c>
      <c r="D6" s="46">
        <v>0</v>
      </c>
      <c r="E6" s="46">
        <v>0</v>
      </c>
      <c r="F6" s="51" t="str">
        <v>WM1402TU</v>
      </c>
      <c r="G6" s="51" t="str">
        <v>Ethics of Healthcare Technologies</v>
      </c>
      <c r="H6" s="44">
        <v>5</v>
      </c>
    </row>
    <row r="7" spans="1:15" s="1" customFormat="1" ht="15" customHeight="1" x14ac:dyDescent="0.25">
      <c r="A7" s="43">
        <v>1</v>
      </c>
      <c r="B7" s="46">
        <v>0</v>
      </c>
      <c r="C7" s="46">
        <v>0</v>
      </c>
      <c r="D7" s="46">
        <v>4</v>
      </c>
      <c r="E7" s="46">
        <v>2</v>
      </c>
      <c r="F7" s="51" t="str">
        <v>AP3132</v>
      </c>
      <c r="G7" s="51" t="str">
        <v>Advanced Digital Image Processing</v>
      </c>
      <c r="H7" s="44">
        <v>6</v>
      </c>
    </row>
    <row r="8" spans="1:15" s="1" customFormat="1" ht="15" customHeight="1" x14ac:dyDescent="0.25">
      <c r="A8" s="43">
        <v>1</v>
      </c>
      <c r="B8" s="46">
        <v>3</v>
      </c>
      <c r="C8" s="46">
        <v>3</v>
      </c>
      <c r="D8" s="46">
        <v>0</v>
      </c>
      <c r="E8" s="46">
        <v>0</v>
      </c>
      <c r="F8" s="51" t="str">
        <v>AP3232</v>
      </c>
      <c r="G8" s="51" t="str">
        <v>Medical Imaging Signals and Systems</v>
      </c>
      <c r="H8" s="44">
        <v>6</v>
      </c>
    </row>
    <row r="9" spans="1:15" s="1" customFormat="1" ht="15" customHeight="1" x14ac:dyDescent="0.25">
      <c r="A9" s="43">
        <v>1</v>
      </c>
      <c r="B9" s="46">
        <v>0</v>
      </c>
      <c r="C9" s="46">
        <v>0</v>
      </c>
      <c r="D9" s="46">
        <v>3</v>
      </c>
      <c r="E9" s="46">
        <v>3</v>
      </c>
      <c r="F9" s="51" t="str">
        <v>AP3371</v>
      </c>
      <c r="G9" s="51" t="str">
        <v>Radiological Health Physics</v>
      </c>
      <c r="H9" s="44">
        <v>6</v>
      </c>
    </row>
    <row r="10" spans="1:15" s="1" customFormat="1" ht="15" customHeight="1" x14ac:dyDescent="0.25">
      <c r="A10" s="43">
        <v>1</v>
      </c>
      <c r="B10" s="46">
        <v>0</v>
      </c>
      <c r="C10" s="46">
        <v>0</v>
      </c>
      <c r="D10" s="46">
        <v>3</v>
      </c>
      <c r="E10" s="46">
        <v>3</v>
      </c>
      <c r="F10" s="51" t="str">
        <v>AP3582</v>
      </c>
      <c r="G10" s="51" t="str">
        <v>Medical Physics of Photon and Proton Therapy</v>
      </c>
      <c r="H10" s="44">
        <v>6</v>
      </c>
    </row>
    <row r="11" spans="1:15" s="1" customFormat="1" ht="15" customHeight="1" x14ac:dyDescent="0.25">
      <c r="A11" s="43">
        <v>2</v>
      </c>
      <c r="B11" s="46">
        <v>0</v>
      </c>
      <c r="C11" s="46">
        <v>10</v>
      </c>
      <c r="D11" s="46">
        <v>0</v>
      </c>
      <c r="E11" s="46">
        <v>0</v>
      </c>
      <c r="F11" s="51" t="str">
        <v>BM51010</v>
      </c>
      <c r="G11" s="51" t="str">
        <v>BME Literature Research</v>
      </c>
      <c r="H11" s="44">
        <v>10</v>
      </c>
    </row>
    <row r="12" spans="1:15" s="1" customFormat="1" ht="15" customHeight="1" x14ac:dyDescent="0.25">
      <c r="A12" s="43">
        <v>2</v>
      </c>
      <c r="B12" s="46">
        <v>0</v>
      </c>
      <c r="C12" s="46">
        <v>5</v>
      </c>
      <c r="D12" s="46">
        <v>15</v>
      </c>
      <c r="E12" s="46">
        <v>15</v>
      </c>
      <c r="F12" s="51" t="str">
        <v>BM51035</v>
      </c>
      <c r="G12" s="51" t="str">
        <v>BME MSc-Thesis</v>
      </c>
      <c r="H12" s="44">
        <v>35</v>
      </c>
    </row>
    <row r="13" spans="1:15" s="1" customFormat="1" ht="15" customHeight="1" x14ac:dyDescent="0.25">
      <c r="A13" s="43"/>
      <c r="B13" s="46"/>
      <c r="C13" s="46"/>
      <c r="D13" s="46"/>
      <c r="E13" s="46"/>
      <c r="F13" s="51"/>
      <c r="G13" s="51"/>
      <c r="H13" s="44"/>
    </row>
    <row r="14" spans="1:15" s="1" customFormat="1" ht="15" customHeight="1" x14ac:dyDescent="0.25">
      <c r="A14" s="43"/>
      <c r="B14" s="46"/>
      <c r="C14" s="46"/>
      <c r="D14" s="46"/>
      <c r="E14" s="46"/>
      <c r="F14" s="51"/>
      <c r="G14" s="51"/>
      <c r="H14" s="44"/>
    </row>
    <row r="15" spans="1:15" s="1" customFormat="1" ht="15" customHeight="1" x14ac:dyDescent="0.25">
      <c r="A15" s="43"/>
      <c r="B15" s="46"/>
      <c r="C15" s="46"/>
      <c r="D15" s="46"/>
      <c r="E15" s="46"/>
      <c r="F15" s="51"/>
      <c r="G15" s="51"/>
      <c r="H15" s="44"/>
    </row>
    <row r="16" spans="1:15" s="1" customFormat="1" ht="15" customHeight="1" x14ac:dyDescent="0.25">
      <c r="A16" s="43"/>
      <c r="B16" s="46"/>
      <c r="C16" s="46"/>
      <c r="D16" s="46"/>
      <c r="E16" s="46"/>
      <c r="F16" s="51"/>
      <c r="G16" s="51"/>
      <c r="H16" s="44"/>
    </row>
    <row r="17" spans="1:8" s="1" customFormat="1" ht="15" customHeight="1" x14ac:dyDescent="0.25">
      <c r="A17" s="43"/>
      <c r="B17" s="46"/>
      <c r="C17" s="46"/>
      <c r="D17" s="46"/>
      <c r="E17" s="46"/>
      <c r="F17" s="51"/>
      <c r="G17" s="51"/>
      <c r="H17" s="44"/>
    </row>
    <row r="18" spans="1:8" s="1" customFormat="1" ht="15" customHeight="1" x14ac:dyDescent="0.25">
      <c r="A18" s="43"/>
      <c r="B18" s="46"/>
      <c r="C18" s="46"/>
      <c r="D18" s="46"/>
      <c r="E18" s="46"/>
      <c r="F18" s="51"/>
      <c r="G18" s="51"/>
      <c r="H18" s="44"/>
    </row>
    <row r="19" spans="1:8" s="1" customFormat="1" ht="15" customHeight="1" x14ac:dyDescent="0.25">
      <c r="A19" s="43"/>
      <c r="B19" s="46"/>
      <c r="C19" s="46"/>
      <c r="D19" s="46"/>
      <c r="E19" s="46"/>
      <c r="F19" s="51"/>
      <c r="G19" s="51"/>
      <c r="H19" s="44"/>
    </row>
    <row r="20" spans="1:8" s="1" customFormat="1" ht="15" customHeight="1" x14ac:dyDescent="0.25">
      <c r="A20" s="43"/>
      <c r="B20" s="46"/>
      <c r="C20" s="46"/>
      <c r="D20" s="46"/>
      <c r="E20" s="46"/>
      <c r="F20" s="51"/>
      <c r="G20" s="51"/>
      <c r="H20" s="44"/>
    </row>
    <row r="21" spans="1:8" s="1" customFormat="1" ht="15" customHeight="1" x14ac:dyDescent="0.25">
      <c r="A21" s="43"/>
      <c r="B21" s="46"/>
      <c r="C21" s="46"/>
      <c r="D21" s="46"/>
      <c r="E21" s="46"/>
      <c r="F21" s="51"/>
      <c r="G21" s="51"/>
      <c r="H21" s="44"/>
    </row>
    <row r="22" spans="1:8" s="1" customFormat="1" ht="15" customHeight="1" x14ac:dyDescent="0.25">
      <c r="A22" s="43"/>
      <c r="B22" s="46"/>
      <c r="C22" s="46"/>
      <c r="D22" s="46"/>
      <c r="E22" s="46"/>
      <c r="F22" s="51"/>
      <c r="G22" s="51"/>
      <c r="H22" s="44"/>
    </row>
    <row r="23" spans="1:8" s="1" customFormat="1" ht="15" customHeight="1" x14ac:dyDescent="0.25">
      <c r="A23" s="43"/>
      <c r="B23" s="46"/>
      <c r="C23" s="46"/>
      <c r="D23" s="46"/>
      <c r="E23" s="46"/>
      <c r="F23" s="51"/>
      <c r="G23" s="51"/>
      <c r="H23" s="44"/>
    </row>
    <row r="24" spans="1:8" s="1" customFormat="1" ht="15" customHeight="1" x14ac:dyDescent="0.25">
      <c r="A24" s="43"/>
      <c r="B24" s="46"/>
      <c r="C24" s="46"/>
      <c r="D24" s="46"/>
      <c r="E24" s="46"/>
      <c r="F24" s="51"/>
      <c r="G24" s="51"/>
      <c r="H24" s="44"/>
    </row>
    <row r="25" spans="1:8" s="1" customFormat="1" ht="15" customHeight="1" x14ac:dyDescent="0.25">
      <c r="A25" s="43"/>
      <c r="B25" s="46"/>
      <c r="C25" s="46"/>
      <c r="D25" s="46"/>
      <c r="E25" s="46"/>
      <c r="F25" s="51"/>
      <c r="G25" s="51"/>
      <c r="H25" s="44"/>
    </row>
    <row r="26" spans="1:8" s="1" customFormat="1" ht="15" customHeight="1" x14ac:dyDescent="0.25">
      <c r="A26" s="43"/>
      <c r="B26" s="46"/>
      <c r="C26" s="46"/>
      <c r="D26" s="46"/>
      <c r="E26" s="46"/>
      <c r="F26" s="51"/>
      <c r="G26" s="51"/>
      <c r="H26" s="44"/>
    </row>
    <row r="27" spans="1:8" s="1" customFormat="1" ht="15" customHeight="1" x14ac:dyDescent="0.25">
      <c r="A27" s="43"/>
      <c r="B27" s="46"/>
      <c r="C27" s="46"/>
      <c r="D27" s="46"/>
      <c r="E27" s="46"/>
      <c r="F27" s="51"/>
      <c r="G27" s="51"/>
      <c r="H27" s="44"/>
    </row>
    <row r="28" spans="1:8" s="1" customFormat="1" ht="15" customHeight="1" x14ac:dyDescent="0.25">
      <c r="A28" s="43"/>
      <c r="B28" s="46"/>
      <c r="C28" s="46"/>
      <c r="D28" s="46"/>
      <c r="E28" s="46"/>
      <c r="F28" s="51"/>
      <c r="G28" s="51"/>
      <c r="H28" s="44"/>
    </row>
    <row r="29" spans="1:8" s="1" customFormat="1" ht="15" customHeight="1" x14ac:dyDescent="0.25">
      <c r="A29" s="43"/>
      <c r="B29" s="46"/>
      <c r="C29" s="46"/>
      <c r="D29" s="46"/>
      <c r="E29" s="46"/>
      <c r="F29" s="51"/>
      <c r="G29" s="51"/>
      <c r="H29" s="44"/>
    </row>
    <row r="30" spans="1:8" s="1" customFormat="1" ht="15" customHeight="1" x14ac:dyDescent="0.25">
      <c r="A30" s="43"/>
      <c r="B30" s="46"/>
      <c r="C30" s="46"/>
      <c r="D30" s="46"/>
      <c r="E30" s="46"/>
      <c r="F30" s="51"/>
      <c r="G30" s="51"/>
      <c r="H30" s="44"/>
    </row>
    <row r="31" spans="1:8" s="1" customFormat="1" ht="15" customHeight="1" x14ac:dyDescent="0.25">
      <c r="A31" s="43"/>
      <c r="B31" s="46"/>
      <c r="C31" s="46"/>
      <c r="D31" s="46"/>
      <c r="E31" s="46"/>
      <c r="F31" s="51"/>
      <c r="G31" s="51"/>
      <c r="H31" s="44"/>
    </row>
    <row r="32" spans="1:8" s="1" customFormat="1" ht="15" customHeight="1" x14ac:dyDescent="0.25">
      <c r="A32" s="43"/>
      <c r="B32" s="46"/>
      <c r="C32" s="46"/>
      <c r="D32" s="46"/>
      <c r="E32" s="46"/>
      <c r="F32" s="51"/>
      <c r="G32" s="51"/>
      <c r="H32" s="44"/>
    </row>
    <row r="33" spans="1:8" s="1" customFormat="1" ht="15" customHeight="1" x14ac:dyDescent="0.25">
      <c r="A33" s="43"/>
      <c r="B33" s="46"/>
      <c r="C33" s="46"/>
      <c r="D33" s="46"/>
      <c r="E33" s="46"/>
      <c r="F33" s="51"/>
      <c r="G33" s="51"/>
      <c r="H33" s="44"/>
    </row>
    <row r="34" spans="1:8" s="1" customFormat="1" ht="15" customHeight="1" x14ac:dyDescent="0.25">
      <c r="A34" s="43"/>
      <c r="B34" s="46"/>
      <c r="C34" s="46"/>
      <c r="D34" s="46"/>
      <c r="E34" s="46"/>
      <c r="F34" s="51"/>
      <c r="G34" s="51"/>
      <c r="H34" s="44"/>
    </row>
    <row r="35" spans="1:8" s="1" customFormat="1" ht="15" customHeight="1" x14ac:dyDescent="0.25">
      <c r="A35" s="43"/>
      <c r="B35" s="46"/>
      <c r="C35" s="46"/>
      <c r="D35" s="46"/>
      <c r="E35" s="46"/>
      <c r="F35" s="51"/>
      <c r="G35" s="51"/>
      <c r="H35" s="44"/>
    </row>
    <row r="36" spans="1:8" s="1" customFormat="1" ht="15" customHeight="1" x14ac:dyDescent="0.25">
      <c r="A36" s="43"/>
      <c r="B36" s="46"/>
      <c r="C36" s="46"/>
      <c r="D36" s="46"/>
      <c r="E36" s="46"/>
      <c r="F36" s="51"/>
      <c r="G36" s="51"/>
      <c r="H36" s="44"/>
    </row>
    <row r="37" spans="1:8" s="1" customFormat="1" ht="15" customHeight="1" x14ac:dyDescent="0.25">
      <c r="A37" s="43"/>
      <c r="B37" s="46"/>
      <c r="C37" s="46"/>
      <c r="D37" s="46"/>
      <c r="E37" s="46"/>
      <c r="F37" s="51"/>
      <c r="G37" s="51"/>
      <c r="H37" s="44"/>
    </row>
    <row r="38" spans="1:8" s="1" customFormat="1" ht="15" customHeight="1" x14ac:dyDescent="0.25">
      <c r="A38" s="43"/>
      <c r="B38" s="46"/>
      <c r="C38" s="46"/>
      <c r="D38" s="46"/>
      <c r="E38" s="46"/>
      <c r="F38" s="51"/>
      <c r="G38" s="51"/>
      <c r="H38" s="44"/>
    </row>
    <row r="39" spans="1:8" s="1" customFormat="1" ht="15" customHeight="1" x14ac:dyDescent="0.25">
      <c r="A39" s="43"/>
      <c r="B39" s="46"/>
      <c r="C39" s="46"/>
      <c r="D39" s="46"/>
      <c r="E39" s="46"/>
      <c r="F39" s="51"/>
      <c r="G39" s="51"/>
      <c r="H39" s="44"/>
    </row>
    <row r="40" spans="1:8" s="1" customFormat="1" ht="15" customHeight="1" x14ac:dyDescent="0.25">
      <c r="A40" s="43"/>
      <c r="B40" s="46"/>
      <c r="C40" s="46"/>
      <c r="D40" s="46"/>
      <c r="E40" s="46"/>
      <c r="F40" s="51"/>
      <c r="G40" s="51"/>
      <c r="H40" s="44"/>
    </row>
    <row r="41" spans="1:8" s="1" customFormat="1" ht="15" customHeight="1" x14ac:dyDescent="0.25">
      <c r="A41" s="43"/>
      <c r="B41" s="46"/>
      <c r="C41" s="46"/>
      <c r="D41" s="46"/>
      <c r="E41" s="46"/>
      <c r="F41" s="51"/>
      <c r="G41" s="51"/>
      <c r="H41" s="44"/>
    </row>
    <row r="42" spans="1:8" s="1" customFormat="1" ht="15" customHeight="1" x14ac:dyDescent="0.25">
      <c r="A42" s="43"/>
      <c r="B42" s="46"/>
      <c r="C42" s="46"/>
      <c r="D42" s="46"/>
      <c r="E42" s="46"/>
      <c r="F42" s="51"/>
      <c r="G42" s="51"/>
      <c r="H42" s="44"/>
    </row>
    <row r="43" spans="1:8" s="1" customFormat="1" ht="15" customHeight="1" x14ac:dyDescent="0.25">
      <c r="A43" s="43"/>
      <c r="B43" s="46"/>
      <c r="C43" s="46"/>
      <c r="D43" s="46"/>
      <c r="E43" s="46"/>
      <c r="F43" s="51"/>
      <c r="G43" s="51"/>
      <c r="H43" s="44"/>
    </row>
    <row r="44" spans="1:8" s="1" customFormat="1" ht="15" customHeight="1" x14ac:dyDescent="0.25">
      <c r="A44" s="43"/>
      <c r="B44" s="46"/>
      <c r="C44" s="46"/>
      <c r="D44" s="46"/>
      <c r="E44" s="46"/>
      <c r="F44" s="51"/>
      <c r="G44" s="51"/>
      <c r="H44" s="44"/>
    </row>
    <row r="45" spans="1:8" s="1" customFormat="1" ht="15" customHeight="1" x14ac:dyDescent="0.25">
      <c r="A45" s="43"/>
      <c r="B45" s="46"/>
      <c r="C45" s="46"/>
      <c r="D45" s="46"/>
      <c r="E45" s="46"/>
      <c r="F45" s="51"/>
      <c r="G45" s="51"/>
      <c r="H45" s="44"/>
    </row>
    <row r="46" spans="1:8" s="1" customFormat="1" ht="15" customHeight="1" x14ac:dyDescent="0.25">
      <c r="A46" s="43"/>
      <c r="B46" s="46"/>
      <c r="C46" s="46"/>
      <c r="D46" s="46"/>
      <c r="E46" s="46"/>
      <c r="F46" s="51"/>
      <c r="G46" s="51"/>
      <c r="H46" s="44"/>
    </row>
    <row r="47" spans="1:8" s="1" customFormat="1" ht="15" customHeight="1" x14ac:dyDescent="0.25">
      <c r="A47" s="43"/>
      <c r="B47" s="46"/>
      <c r="C47" s="46"/>
      <c r="D47" s="46"/>
      <c r="E47" s="46"/>
      <c r="F47" s="51"/>
      <c r="G47" s="51"/>
      <c r="H47" s="44"/>
    </row>
    <row r="48" spans="1:8" s="1" customFormat="1" ht="15" customHeight="1" x14ac:dyDescent="0.25">
      <c r="A48" s="43"/>
      <c r="B48" s="46"/>
      <c r="C48" s="46"/>
      <c r="D48" s="46"/>
      <c r="E48" s="46"/>
      <c r="F48" s="51"/>
      <c r="G48" s="51"/>
      <c r="H48" s="44"/>
    </row>
    <row r="49" spans="1:8" s="1" customFormat="1" ht="15" customHeight="1" x14ac:dyDescent="0.25">
      <c r="A49" s="43"/>
      <c r="B49" s="46"/>
      <c r="C49" s="46"/>
      <c r="D49" s="46"/>
      <c r="E49" s="46"/>
      <c r="F49" s="51"/>
      <c r="G49" s="51"/>
      <c r="H49" s="44"/>
    </row>
    <row r="50" spans="1:8" s="1" customFormat="1" ht="15" customHeight="1" x14ac:dyDescent="0.25">
      <c r="A50" s="43"/>
      <c r="B50" s="46"/>
      <c r="C50" s="46"/>
      <c r="D50" s="46"/>
      <c r="E50" s="46"/>
      <c r="F50" s="51"/>
      <c r="G50" s="51"/>
      <c r="H50" s="44"/>
    </row>
    <row r="51" spans="1:8" s="1" customFormat="1" ht="15" customHeight="1" thickBot="1" x14ac:dyDescent="0.3">
      <c r="A51" s="49"/>
      <c r="B51" s="47"/>
      <c r="C51" s="47"/>
      <c r="D51" s="47"/>
      <c r="E51" s="47"/>
      <c r="F51" s="52"/>
      <c r="G51" s="52"/>
      <c r="H51" s="56"/>
    </row>
    <row r="52" spans="1:8" s="1" customFormat="1" ht="15" customHeight="1" x14ac:dyDescent="0.25">
      <c r="A52"/>
      <c r="B52" s="36"/>
      <c r="C52" s="36"/>
      <c r="D52" s="36"/>
      <c r="E52" s="36"/>
      <c r="F52"/>
      <c r="G52"/>
      <c r="H52"/>
    </row>
    <row r="53" spans="1:8" s="1" customFormat="1" ht="15" customHeight="1" x14ac:dyDescent="0.25">
      <c r="A53"/>
      <c r="B53" s="36"/>
      <c r="C53" s="36"/>
      <c r="D53" s="36"/>
      <c r="E53" s="36"/>
      <c r="F53"/>
      <c r="G53"/>
      <c r="H53"/>
    </row>
    <row r="54" spans="1:8" s="1" customFormat="1" ht="15" customHeight="1" x14ac:dyDescent="0.25">
      <c r="A54"/>
      <c r="B54" s="36"/>
      <c r="C54" s="36"/>
      <c r="D54" s="36"/>
      <c r="E54" s="36"/>
      <c r="F54"/>
      <c r="G54"/>
      <c r="H54"/>
    </row>
    <row r="55" spans="1:8" s="1" customFormat="1" ht="15" customHeight="1" x14ac:dyDescent="0.25">
      <c r="A55"/>
      <c r="B55" s="36"/>
      <c r="C55" s="36"/>
      <c r="D55" s="36"/>
      <c r="E55" s="36"/>
      <c r="F55"/>
      <c r="G55"/>
      <c r="H55"/>
    </row>
    <row r="56" spans="1:8" s="1" customFormat="1" ht="15" customHeight="1" x14ac:dyDescent="0.25">
      <c r="A56"/>
      <c r="B56" s="36"/>
      <c r="C56" s="36"/>
      <c r="D56" s="36"/>
      <c r="E56" s="36"/>
      <c r="F56"/>
      <c r="G56"/>
      <c r="H56"/>
    </row>
    <row r="57" spans="1:8" s="1" customFormat="1" ht="15" customHeight="1" x14ac:dyDescent="0.25">
      <c r="A57"/>
      <c r="B57" s="36"/>
      <c r="C57" s="36"/>
      <c r="D57" s="36"/>
      <c r="E57" s="36"/>
      <c r="F57"/>
      <c r="G57"/>
      <c r="H57"/>
    </row>
    <row r="58" spans="1:8" s="1" customFormat="1" ht="15" customHeight="1" x14ac:dyDescent="0.25">
      <c r="A58"/>
      <c r="B58" s="36"/>
      <c r="C58" s="36"/>
      <c r="D58" s="36"/>
      <c r="E58" s="36"/>
      <c r="F58"/>
      <c r="G58"/>
      <c r="H58"/>
    </row>
    <row r="59" spans="1:8" s="1" customFormat="1" ht="15" customHeight="1" x14ac:dyDescent="0.25">
      <c r="A59"/>
      <c r="B59" s="36"/>
      <c r="C59" s="36"/>
      <c r="D59" s="36"/>
      <c r="E59" s="36"/>
      <c r="F59"/>
      <c r="G59"/>
      <c r="H59"/>
    </row>
    <row r="60" spans="1:8" s="1" customFormat="1" ht="15" customHeight="1" x14ac:dyDescent="0.25">
      <c r="A60"/>
      <c r="B60" s="36"/>
      <c r="C60" s="36"/>
      <c r="D60" s="36"/>
      <c r="E60" s="36"/>
      <c r="F60"/>
      <c r="G60"/>
      <c r="H60"/>
    </row>
    <row r="61" spans="1:8" s="1" customFormat="1" ht="15" customHeight="1" x14ac:dyDescent="0.25">
      <c r="A61"/>
      <c r="B61" s="36"/>
      <c r="C61" s="36"/>
      <c r="D61" s="36"/>
      <c r="E61" s="36"/>
      <c r="F61"/>
      <c r="G61"/>
      <c r="H61"/>
    </row>
    <row r="62" spans="1:8" s="1" customFormat="1" ht="15" customHeight="1" x14ac:dyDescent="0.25">
      <c r="A62"/>
      <c r="B62" s="36"/>
      <c r="C62" s="36"/>
      <c r="D62" s="36"/>
      <c r="E62" s="36"/>
      <c r="F62"/>
      <c r="G62"/>
      <c r="H62"/>
    </row>
    <row r="63" spans="1:8" ht="15" customHeight="1" x14ac:dyDescent="0.25"/>
    <row r="64" spans="1:8" ht="15" customHeight="1" x14ac:dyDescent="0.25"/>
    <row r="65" ht="15" customHeight="1" x14ac:dyDescent="0.25"/>
    <row r="66" ht="15" customHeight="1" x14ac:dyDescent="0.25"/>
  </sheetData>
  <sheetProtection algorithmName="SHA-512" hashValue="ELdoO9+1GqAbMZTcQcP0GGsWYC+t+fRKOS/Z7Ma75MYYrtwWM1XHxn3n1N+ApS/P51B2nOQLpN5B7V8PJT+mbw==" saltValue="uPIV+G5QNNAq1nR928Rwow==" spinCount="100000" sheet="1" objects="1" scenarios="1"/>
  <mergeCells count="1">
    <mergeCell ref="B2:E2"/>
  </mergeCells>
  <conditionalFormatting sqref="B4:E51">
    <cfRule type="expression" dxfId="1" priority="1">
      <formula>AND(B4&gt;0,$A4=2)</formula>
    </cfRule>
    <cfRule type="expression" dxfId="0" priority="2">
      <formula>AND(B4&gt;0,$A4=1)</formula>
    </cfRule>
  </conditionalFormatting>
  <hyperlinks>
    <hyperlink ref="G1" r:id="rId1" xr:uid="{00000000-0004-0000-0200-000000000000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62B4B482031248B90D9318A1D4B9D8" ma:contentTypeVersion="4" ma:contentTypeDescription="Een nieuw document maken." ma:contentTypeScope="" ma:versionID="194b7a566d81a3e23584cf8d58eae2df">
  <xsd:schema xmlns:xsd="http://www.w3.org/2001/XMLSchema" xmlns:xs="http://www.w3.org/2001/XMLSchema" xmlns:p="http://schemas.microsoft.com/office/2006/metadata/properties" xmlns:ns2="3e9949ad-764e-4b6a-b6df-536c9272a319" targetNamespace="http://schemas.microsoft.com/office/2006/metadata/properties" ma:root="true" ma:fieldsID="6a338f5674364a98d0a2a2ff381a5abc" ns2:_="">
    <xsd:import namespace="3e9949ad-764e-4b6a-b6df-536c9272a3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949ad-764e-4b6a-b6df-536c9272a3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CB89B3-065A-4E08-B961-F3FCE2C005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9949ad-764e-4b6a-b6df-536c9272a3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D51233-835B-40AE-964F-AE40933385F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05788C4-DB5B-43DC-8016-78471C4208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Form</vt:lpstr>
      <vt:lpstr>Overview</vt:lpstr>
      <vt:lpstr>Check</vt:lpstr>
      <vt:lpstr>Form!Print_Area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Florian van Melis</dc:creator>
  <cp:keywords/>
  <dc:description/>
  <cp:lastModifiedBy>Arjo Loeve</cp:lastModifiedBy>
  <cp:revision/>
  <dcterms:created xsi:type="dcterms:W3CDTF">2015-06-05T18:17:20Z</dcterms:created>
  <dcterms:modified xsi:type="dcterms:W3CDTF">2024-11-13T13:52:29Z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0x0101002462B4B482031248B90D9318A1D4B9D8</vt:lpwstr>
  </property>
</Properties>
</file>