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Y:\staff-umbrella\MScBME\05-FormsProcedures-SOURCE\052-FormsProcedures-ISP-SOURCE\"/>
    </mc:Choice>
  </mc:AlternateContent>
  <xr:revisionPtr revIDLastSave="0" documentId="13_ncr:1_{A71A52AF-BEAC-414C-95A7-8B88C2990FDB}" xr6:coauthVersionLast="47" xr6:coauthVersionMax="47" xr10:uidLastSave="{00000000-0000-0000-0000-000000000000}"/>
  <workbookProtection workbookAlgorithmName="SHA-512" workbookHashValue="P1B4Bq8Mo66B5+4SlB2xhql8ow/2kQOv0zWryGooHiBf9P9wHdGxGoXu4NLhFfst7cAMHh4N9VuPVf6XEQ5U/w==" workbookSaltValue="ZUGAFHVKyJpW4UKFanxqJw==" workbookSpinCount="100000" lockStructure="1"/>
  <bookViews>
    <workbookView xWindow="28680" yWindow="1620" windowWidth="29040" windowHeight="16440" xr2:uid="{00000000-000D-0000-FFFF-FFFF00000000}"/>
  </bookViews>
  <sheets>
    <sheet name="Instructions" sheetId="3" r:id="rId1"/>
    <sheet name="Form" sheetId="1" r:id="rId2"/>
    <sheet name="Overview" sheetId="2" r:id="rId3"/>
  </sheets>
  <definedNames>
    <definedName name="Check">Overview!$A$4:$A$5</definedName>
    <definedName name="_xlnm.Print_Area" localSheetId="1">Form!$E$1:$BG$179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18" i="1" l="1"/>
  <c r="K118" i="1"/>
  <c r="AE56" i="1"/>
  <c r="K56" i="1"/>
  <c r="BO81" i="1"/>
  <c r="BN81" i="1"/>
  <c r="BM81" i="1"/>
  <c r="BL81" i="1"/>
  <c r="BJ81" i="1"/>
  <c r="BO80" i="1"/>
  <c r="BN80" i="1"/>
  <c r="BM80" i="1"/>
  <c r="BL80" i="1"/>
  <c r="BJ80" i="1"/>
  <c r="BO79" i="1"/>
  <c r="BN79" i="1"/>
  <c r="BM79" i="1"/>
  <c r="BL79" i="1"/>
  <c r="BJ79" i="1"/>
  <c r="BO78" i="1"/>
  <c r="BN78" i="1"/>
  <c r="BM78" i="1"/>
  <c r="BL78" i="1"/>
  <c r="BJ78" i="1"/>
  <c r="BO77" i="1"/>
  <c r="BN77" i="1"/>
  <c r="BM77" i="1"/>
  <c r="BL77" i="1"/>
  <c r="BJ77" i="1"/>
  <c r="BO76" i="1"/>
  <c r="BN76" i="1"/>
  <c r="BM76" i="1"/>
  <c r="BL76" i="1"/>
  <c r="BJ76" i="1"/>
  <c r="BO75" i="1"/>
  <c r="BN75" i="1"/>
  <c r="BM75" i="1"/>
  <c r="BL75" i="1"/>
  <c r="BJ75" i="1"/>
  <c r="BO104" i="1"/>
  <c r="BN104" i="1"/>
  <c r="BM104" i="1"/>
  <c r="BL104" i="1"/>
  <c r="BJ104" i="1"/>
  <c r="BO95" i="1"/>
  <c r="BN95" i="1"/>
  <c r="BM95" i="1"/>
  <c r="BL95" i="1"/>
  <c r="BJ95" i="1"/>
  <c r="BO99" i="1"/>
  <c r="BN99" i="1"/>
  <c r="BM99" i="1"/>
  <c r="BL99" i="1"/>
  <c r="BJ99" i="1"/>
  <c r="BO98" i="1"/>
  <c r="BN98" i="1"/>
  <c r="BM98" i="1"/>
  <c r="BL98" i="1"/>
  <c r="BJ98" i="1"/>
  <c r="BO101" i="1"/>
  <c r="BN101" i="1"/>
  <c r="BM101" i="1"/>
  <c r="BL101" i="1"/>
  <c r="BJ101" i="1"/>
  <c r="BO97" i="1"/>
  <c r="BN97" i="1"/>
  <c r="BM97" i="1"/>
  <c r="BL97" i="1"/>
  <c r="BJ97" i="1"/>
  <c r="BO100" i="1"/>
  <c r="BN100" i="1"/>
  <c r="BM100" i="1"/>
  <c r="BL100" i="1"/>
  <c r="BJ100" i="1"/>
  <c r="BO102" i="1"/>
  <c r="BN102" i="1"/>
  <c r="BM102" i="1"/>
  <c r="BL102" i="1"/>
  <c r="BJ102" i="1"/>
  <c r="BO85" i="1"/>
  <c r="BO82" i="1"/>
  <c r="BN82" i="1"/>
  <c r="BM82" i="1"/>
  <c r="BL82" i="1"/>
  <c r="BJ82" i="1"/>
  <c r="BO88" i="1"/>
  <c r="BN88" i="1"/>
  <c r="BM88" i="1"/>
  <c r="BL88" i="1"/>
  <c r="BJ88" i="1"/>
  <c r="BO87" i="1"/>
  <c r="BN87" i="1"/>
  <c r="BM87" i="1"/>
  <c r="BL87" i="1"/>
  <c r="BJ87" i="1"/>
  <c r="BO86" i="1"/>
  <c r="BN86" i="1"/>
  <c r="BM86" i="1"/>
  <c r="BL86" i="1"/>
  <c r="BJ86" i="1"/>
  <c r="BM85" i="1"/>
  <c r="BL85" i="1"/>
  <c r="BJ85" i="1"/>
  <c r="BO84" i="1"/>
  <c r="BN84" i="1"/>
  <c r="BM84" i="1"/>
  <c r="BL84" i="1"/>
  <c r="BJ84" i="1"/>
  <c r="BO91" i="1"/>
  <c r="BN91" i="1"/>
  <c r="BM91" i="1"/>
  <c r="BL91" i="1"/>
  <c r="BJ91" i="1"/>
  <c r="BO90" i="1"/>
  <c r="BN90" i="1"/>
  <c r="BM90" i="1"/>
  <c r="BL90" i="1"/>
  <c r="BJ90" i="1"/>
  <c r="BO83" i="1"/>
  <c r="BN83" i="1"/>
  <c r="BM83" i="1"/>
  <c r="BL83" i="1"/>
  <c r="BJ83" i="1"/>
  <c r="BO74" i="1"/>
  <c r="BN74" i="1"/>
  <c r="BM74" i="1"/>
  <c r="BL74" i="1"/>
  <c r="BJ74" i="1"/>
  <c r="BO93" i="1"/>
  <c r="BN93" i="1"/>
  <c r="BM93" i="1"/>
  <c r="BL93" i="1"/>
  <c r="BJ93" i="1"/>
  <c r="BN85" i="1" l="1"/>
  <c r="BO39" i="1" l="1"/>
  <c r="BN39" i="1"/>
  <c r="BM39" i="1"/>
  <c r="BL39" i="1"/>
  <c r="BJ39" i="1"/>
  <c r="BO31" i="1"/>
  <c r="BN31" i="1"/>
  <c r="BM31" i="1"/>
  <c r="BL31" i="1"/>
  <c r="BJ31" i="1"/>
  <c r="BO30" i="1"/>
  <c r="BN30" i="1"/>
  <c r="BM30" i="1"/>
  <c r="BL30" i="1"/>
  <c r="BJ30" i="1"/>
  <c r="BO41" i="1" l="1"/>
  <c r="BN41" i="1"/>
  <c r="BM41" i="1"/>
  <c r="BL41" i="1"/>
  <c r="BJ41" i="1"/>
  <c r="E111" i="1" l="1"/>
  <c r="BP111" i="1" s="1"/>
  <c r="BQ111" i="1"/>
  <c r="BQ112" i="1"/>
  <c r="BQ113" i="1"/>
  <c r="BQ114" i="1"/>
  <c r="BQ115" i="1"/>
  <c r="BQ116" i="1"/>
  <c r="BQ110" i="1"/>
  <c r="BP110" i="1"/>
  <c r="E114" i="1"/>
  <c r="BJ114" i="1" s="1"/>
  <c r="E126" i="1" s="1"/>
  <c r="E112" i="1"/>
  <c r="BJ112" i="1" s="1"/>
  <c r="BR112" i="1" s="1"/>
  <c r="E113" i="1"/>
  <c r="BJ113" i="1" s="1"/>
  <c r="E125" i="1" s="1"/>
  <c r="E115" i="1"/>
  <c r="BP115" i="1" s="1"/>
  <c r="E116" i="1"/>
  <c r="BP116" i="1" s="1"/>
  <c r="G68" i="1"/>
  <c r="G67" i="1"/>
  <c r="C4" i="3"/>
  <c r="D4" i="3" s="1"/>
  <c r="C1" i="3"/>
  <c r="D1" i="3" s="1"/>
  <c r="BN133" i="1"/>
  <c r="BM133" i="1"/>
  <c r="BK133" i="1"/>
  <c r="BL133" i="1"/>
  <c r="BJ40" i="1"/>
  <c r="BL40" i="1"/>
  <c r="BM40" i="1"/>
  <c r="BN40" i="1"/>
  <c r="BO40" i="1"/>
  <c r="BJ42" i="1"/>
  <c r="BL42" i="1"/>
  <c r="BM42" i="1"/>
  <c r="BN42" i="1"/>
  <c r="BO42" i="1"/>
  <c r="BJ43" i="1"/>
  <c r="BL43" i="1"/>
  <c r="BM43" i="1"/>
  <c r="BN43" i="1"/>
  <c r="BO43" i="1"/>
  <c r="BJ44" i="1"/>
  <c r="BL44" i="1"/>
  <c r="BM44" i="1"/>
  <c r="BN44" i="1"/>
  <c r="BO44" i="1"/>
  <c r="BJ45" i="1"/>
  <c r="BL45" i="1"/>
  <c r="BM45" i="1"/>
  <c r="BN45" i="1"/>
  <c r="BO45" i="1"/>
  <c r="BJ46" i="1"/>
  <c r="BL35" i="1" s="1"/>
  <c r="BL46" i="1"/>
  <c r="BM46" i="1"/>
  <c r="BN46" i="1"/>
  <c r="BO46" i="1"/>
  <c r="BJ47" i="1"/>
  <c r="BL47" i="1"/>
  <c r="BM47" i="1"/>
  <c r="BN47" i="1"/>
  <c r="BO47" i="1"/>
  <c r="BJ48" i="1"/>
  <c r="BL48" i="1"/>
  <c r="BM48" i="1"/>
  <c r="BN48" i="1"/>
  <c r="BO48" i="1"/>
  <c r="BL37" i="1"/>
  <c r="BO38" i="1"/>
  <c r="BN38" i="1"/>
  <c r="BM38" i="1"/>
  <c r="BL38" i="1"/>
  <c r="BJ38" i="1"/>
  <c r="BO37" i="1"/>
  <c r="BN37" i="1"/>
  <c r="BM37" i="1"/>
  <c r="BJ37" i="1"/>
  <c r="BJ28" i="1"/>
  <c r="BL28" i="1"/>
  <c r="BM28" i="1"/>
  <c r="BN28" i="1"/>
  <c r="BO28" i="1"/>
  <c r="BJ29" i="1"/>
  <c r="BL29" i="1"/>
  <c r="BM29" i="1"/>
  <c r="BN29" i="1"/>
  <c r="BO29" i="1"/>
  <c r="BJ32" i="1"/>
  <c r="BL32" i="1"/>
  <c r="BM32" i="1"/>
  <c r="BN32" i="1"/>
  <c r="BO32" i="1"/>
  <c r="BO27" i="1"/>
  <c r="BN27" i="1"/>
  <c r="BM27" i="1"/>
  <c r="BL27" i="1"/>
  <c r="BJ27" i="1"/>
  <c r="BO26" i="1"/>
  <c r="BN26" i="1"/>
  <c r="BM26" i="1"/>
  <c r="BL26" i="1"/>
  <c r="BJ26" i="1"/>
  <c r="BJ21" i="1"/>
  <c r="BL21" i="1"/>
  <c r="BM21" i="1"/>
  <c r="BN21" i="1"/>
  <c r="BO21" i="1"/>
  <c r="BO20" i="1"/>
  <c r="BN20" i="1"/>
  <c r="BM20" i="1"/>
  <c r="BL20" i="1"/>
  <c r="BJ20" i="1"/>
  <c r="BO19" i="1"/>
  <c r="BN19" i="1"/>
  <c r="BM19" i="1"/>
  <c r="BL19" i="1"/>
  <c r="BJ19" i="1"/>
  <c r="BJ14" i="1"/>
  <c r="BL14" i="1"/>
  <c r="BM14" i="1"/>
  <c r="BN14" i="1"/>
  <c r="BO14" i="1"/>
  <c r="BO13" i="1"/>
  <c r="BN13" i="1"/>
  <c r="BM13" i="1"/>
  <c r="BL13" i="1"/>
  <c r="BJ13" i="1"/>
  <c r="BO12" i="1"/>
  <c r="BN12" i="1"/>
  <c r="BM12" i="1"/>
  <c r="BL12" i="1"/>
  <c r="BJ12" i="1"/>
  <c r="W161" i="1"/>
  <c r="BL112" i="1"/>
  <c r="BM112" i="1"/>
  <c r="BN112" i="1"/>
  <c r="BO112" i="1"/>
  <c r="BL113" i="1"/>
  <c r="BM113" i="1"/>
  <c r="BN113" i="1"/>
  <c r="BO113" i="1"/>
  <c r="BL114" i="1"/>
  <c r="BM114" i="1"/>
  <c r="BN114" i="1"/>
  <c r="BO114" i="1"/>
  <c r="BL115" i="1"/>
  <c r="BM115" i="1"/>
  <c r="BN115" i="1"/>
  <c r="BO115" i="1"/>
  <c r="BL116" i="1"/>
  <c r="BM116" i="1"/>
  <c r="BN116" i="1"/>
  <c r="BO116" i="1"/>
  <c r="BO111" i="1"/>
  <c r="BN111" i="1"/>
  <c r="BM111" i="1"/>
  <c r="BL111" i="1"/>
  <c r="BO110" i="1"/>
  <c r="BN110" i="1"/>
  <c r="BM110" i="1"/>
  <c r="BL110" i="1"/>
  <c r="BJ110" i="1"/>
  <c r="E122" i="1" s="1"/>
  <c r="BJ89" i="1"/>
  <c r="BL89" i="1"/>
  <c r="BM89" i="1"/>
  <c r="BN89" i="1"/>
  <c r="BO89" i="1"/>
  <c r="BJ92" i="1"/>
  <c r="BL92" i="1"/>
  <c r="BM92" i="1"/>
  <c r="BN92" i="1"/>
  <c r="BO92" i="1"/>
  <c r="BJ94" i="1"/>
  <c r="BL94" i="1"/>
  <c r="BM94" i="1"/>
  <c r="BN94" i="1"/>
  <c r="BO94" i="1"/>
  <c r="BJ96" i="1"/>
  <c r="BK71" i="1" s="1"/>
  <c r="BL96" i="1"/>
  <c r="BM96" i="1"/>
  <c r="BN96" i="1"/>
  <c r="BO96" i="1"/>
  <c r="BJ103" i="1"/>
  <c r="BL103" i="1"/>
  <c r="BM103" i="1"/>
  <c r="BN103" i="1"/>
  <c r="BO103" i="1"/>
  <c r="BJ105" i="1"/>
  <c r="BL105" i="1"/>
  <c r="BM105" i="1"/>
  <c r="BN105" i="1"/>
  <c r="BO105" i="1"/>
  <c r="BO73" i="1"/>
  <c r="BN73" i="1"/>
  <c r="BM73" i="1"/>
  <c r="BL73" i="1"/>
  <c r="BJ73" i="1"/>
  <c r="BJ67" i="1"/>
  <c r="BJ68" i="1"/>
  <c r="BJ66" i="1"/>
  <c r="BJ61" i="1"/>
  <c r="BJ60" i="1"/>
  <c r="BK72" i="1" l="1"/>
  <c r="BJ115" i="1"/>
  <c r="E127" i="1" s="1"/>
  <c r="BJ116" i="1"/>
  <c r="E128" i="1" s="1"/>
  <c r="BK35" i="1"/>
  <c r="BJ35" i="1" s="1"/>
  <c r="BA69" i="1"/>
  <c r="BA15" i="1"/>
  <c r="BA33" i="1"/>
  <c r="BP114" i="1"/>
  <c r="BR114" i="1" s="1"/>
  <c r="BP113" i="1"/>
  <c r="BP112" i="1"/>
  <c r="BJ133" i="1"/>
  <c r="BA62" i="1"/>
  <c r="BR113" i="1"/>
  <c r="BR110" i="1"/>
  <c r="BA106" i="1"/>
  <c r="BA22" i="1"/>
  <c r="BA49" i="1"/>
  <c r="E124" i="1"/>
  <c r="BJ64" i="1"/>
  <c r="BR115" i="1" l="1"/>
  <c r="BR116" i="1"/>
  <c r="BO68" i="1"/>
  <c r="BN68" i="1"/>
  <c r="BM68" i="1"/>
  <c r="BL68" i="1"/>
  <c r="BO67" i="1"/>
  <c r="BN67" i="1"/>
  <c r="BM67" i="1"/>
  <c r="BL67" i="1"/>
  <c r="BO66" i="1"/>
  <c r="BN66" i="1"/>
  <c r="BM66" i="1"/>
  <c r="BL66" i="1"/>
  <c r="BL61" i="1"/>
  <c r="BO60" i="1"/>
  <c r="BN60" i="1"/>
  <c r="BM60" i="1"/>
  <c r="BL60" i="1"/>
  <c r="BJ17" i="1"/>
  <c r="BJ134" i="1" s="1"/>
  <c r="C3" i="3" l="1"/>
  <c r="D3" i="3" s="1"/>
  <c r="B5" i="3" s="1"/>
  <c r="Z148" i="1" s="1"/>
  <c r="C2" i="3"/>
  <c r="D2" i="3" s="1"/>
  <c r="BJ111" i="1" l="1"/>
  <c r="BR111" i="1" s="1"/>
  <c r="BL136" i="1" s="1"/>
  <c r="BK136" i="1" l="1"/>
  <c r="BA117" i="1"/>
  <c r="L134" i="1"/>
  <c r="E123" i="1"/>
  <c r="U135" i="1"/>
  <c r="R135" i="1"/>
  <c r="O135" i="1"/>
  <c r="L135" i="1"/>
  <c r="O134" i="1"/>
  <c r="U134" i="1"/>
  <c r="R134" i="1"/>
  <c r="E4" i="2" a="1"/>
  <c r="H4" i="2" a="1"/>
  <c r="A4" i="2" a="1"/>
  <c r="B4" i="2" a="1"/>
  <c r="G4" i="2" a="1"/>
  <c r="F4" i="2" a="1"/>
  <c r="D4" i="2" a="1"/>
  <c r="C4" i="2" a="1"/>
  <c r="BJ136" i="1" l="1"/>
  <c r="D4" i="2"/>
  <c r="H4" i="2"/>
  <c r="C4" i="2"/>
  <c r="G4" i="2"/>
  <c r="B4" i="2"/>
  <c r="F4" i="2"/>
  <c r="A4" i="2"/>
  <c r="E4" i="2"/>
  <c r="X134" i="1"/>
  <c r="X135" i="1"/>
  <c r="X136" i="1" l="1"/>
  <c r="BJ13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<sst xmlns="http://schemas.openxmlformats.org/spreadsheetml/2006/main" count="468" uniqueCount="213">
  <si>
    <t xml:space="preserve">Step 1: </t>
  </si>
  <si>
    <t>Fill in the form in the sheet called "Form".</t>
  </si>
  <si>
    <t xml:space="preserve">Step 2: </t>
  </si>
  <si>
    <t>While on the "Form" sheet: save/print as PDF.</t>
  </si>
  <si>
    <t xml:space="preserve">Setp 3: </t>
  </si>
  <si>
    <r>
      <t xml:space="preserve">Save the PDF with the following format: </t>
    </r>
    <r>
      <rPr>
        <i/>
        <sz val="14"/>
        <color theme="1"/>
        <rFont val="Calibri"/>
        <family val="2"/>
        <scheme val="minor"/>
      </rPr>
      <t>Form 2-BME-NMB LastName-FirstName-StudentNumber</t>
    </r>
  </si>
  <si>
    <t>Use the generated name from below, once you've filled in the form:</t>
  </si>
  <si>
    <t xml:space="preserve">Step 4: </t>
  </si>
  <si>
    <t xml:space="preserve">Sign the form digitally yourself and then e-mail to the track coordinator for review: </t>
  </si>
  <si>
    <t>TrackNMB-BME-ME@tudelft.nl</t>
  </si>
  <si>
    <t xml:space="preserve">Step 5: </t>
  </si>
  <si>
    <t>Once signed by the track coordinator, send to:</t>
  </si>
  <si>
    <t>SPA-ME@tudelft.nl</t>
  </si>
  <si>
    <t>with a (CC) copy to:</t>
  </si>
  <si>
    <t>coordinator-BME-ME@tudelft.nl</t>
  </si>
  <si>
    <t>View courses in the study guide here.</t>
  </si>
  <si>
    <t>Form 2</t>
  </si>
  <si>
    <t>Individual Study Programme 2024-2025</t>
  </si>
  <si>
    <t>Page 1 of 3</t>
  </si>
  <si>
    <t>"1" in every row with an obligatory course ↓</t>
  </si>
  <si>
    <t>Turns to TRUE if course is selected ↓</t>
  </si>
  <si>
    <t>"1" in every row which has a course ↓</t>
  </si>
  <si>
    <t>MSc Biomedical Engineering</t>
  </si>
  <si>
    <t>Track I: Neuromusculoskeletal Biomechanics (NMB)</t>
  </si>
  <si>
    <r>
      <t xml:space="preserve">Enter personal info </t>
    </r>
    <r>
      <rPr>
        <b/>
        <sz val="9"/>
        <color rgb="FF00B0F0"/>
        <rFont val="Calibri"/>
        <family val="2"/>
      </rPr>
      <t>→</t>
    </r>
  </si>
  <si>
    <t xml:space="preserve">First &amp; last name: </t>
  </si>
  <si>
    <t xml:space="preserve">Prior education: </t>
  </si>
  <si>
    <t xml:space="preserve">Student number: </t>
  </si>
  <si>
    <t xml:space="preserve">University e-mail: </t>
  </si>
  <si>
    <t>Breakdown of EC per quarter based on total EC for course and contact hours ratio between quarters ↓</t>
  </si>
  <si>
    <r>
      <rPr>
        <sz val="8"/>
        <color rgb="FF000000"/>
        <rFont val="Calibri"/>
      </rPr>
      <t xml:space="preserve">Abbreviations used: </t>
    </r>
    <r>
      <rPr>
        <b/>
        <sz val="8"/>
        <color rgb="FF000000"/>
        <rFont val="Calibri"/>
      </rPr>
      <t>EC</t>
    </r>
    <r>
      <rPr>
        <sz val="8"/>
        <color rgb="FF000000"/>
        <rFont val="Calibri"/>
      </rPr>
      <t xml:space="preserve"> = </t>
    </r>
    <r>
      <rPr>
        <b/>
        <sz val="8"/>
        <color rgb="FF000000"/>
        <rFont val="Calibri"/>
      </rPr>
      <t>E</t>
    </r>
    <r>
      <rPr>
        <sz val="8"/>
        <color rgb="FF000000"/>
        <rFont val="Calibri"/>
      </rPr>
      <t xml:space="preserve">uropean </t>
    </r>
    <r>
      <rPr>
        <b/>
        <sz val="8"/>
        <color rgb="FF000000"/>
        <rFont val="Calibri"/>
      </rPr>
      <t>C</t>
    </r>
    <r>
      <rPr>
        <sz val="8"/>
        <color rgb="FF000000"/>
        <rFont val="Calibri"/>
      </rPr>
      <t xml:space="preserve">redits (ECTS), </t>
    </r>
    <r>
      <rPr>
        <b/>
        <sz val="8"/>
        <color rgb="FF000000"/>
        <rFont val="Calibri"/>
      </rPr>
      <t>Q</t>
    </r>
    <r>
      <rPr>
        <sz val="8"/>
        <color rgb="FF000000"/>
        <rFont val="Calibri"/>
      </rPr>
      <t xml:space="preserve"> = Lecture hours per week per quarter (Q1/Q2/Q3/Q4), </t>
    </r>
    <r>
      <rPr>
        <b/>
        <sz val="8"/>
        <color rgb="FF000000"/>
        <rFont val="Calibri"/>
      </rPr>
      <t>x</t>
    </r>
    <r>
      <rPr>
        <sz val="8"/>
        <color rgb="FF000000"/>
        <rFont val="Calibri"/>
      </rPr>
      <t xml:space="preserve"> = hours may vary or are flexible</t>
    </r>
  </si>
  <si>
    <t>YEAR 1</t>
  </si>
  <si>
    <t>BME PROGRAMME-OBLIGATORY COURSES</t>
  </si>
  <si>
    <t>Q1</t>
  </si>
  <si>
    <t>Q2</t>
  </si>
  <si>
    <t>Q3</t>
  </si>
  <si>
    <t>Q4</t>
  </si>
  <si>
    <t>y/n</t>
  </si>
  <si>
    <t>Year</t>
  </si>
  <si>
    <t>Course code</t>
  </si>
  <si>
    <t>Course name</t>
  </si>
  <si>
    <t>EC</t>
  </si>
  <si>
    <t>Q</t>
  </si>
  <si>
    <t>y</t>
  </si>
  <si>
    <t>BM41141</t>
  </si>
  <si>
    <t>Fundamentals of Biomedical Engineering</t>
  </si>
  <si>
    <t>-</t>
  </si>
  <si>
    <t>BM51007</t>
  </si>
  <si>
    <t>Professional Development Journey</t>
  </si>
  <si>
    <t>x</t>
  </si>
  <si>
    <t>WM1402TU</t>
  </si>
  <si>
    <t>Ethics of Healthcare Technologies</t>
  </si>
  <si>
    <t xml:space="preserve">Subtotal: </t>
  </si>
  <si>
    <t>BME PROGRAMME-OBLIGATORY ELECTIVES</t>
  </si>
  <si>
    <t xml:space="preserve"> (choose 1 based on background*)</t>
  </si>
  <si>
    <r>
      <t xml:space="preserve">Enter 'y' to choose course </t>
    </r>
    <r>
      <rPr>
        <b/>
        <sz val="9"/>
        <color rgb="FF00B0F0"/>
        <rFont val="Calibri"/>
        <family val="2"/>
      </rPr>
      <t>→</t>
    </r>
  </si>
  <si>
    <t>BM41055</t>
  </si>
  <si>
    <r>
      <t xml:space="preserve">Anatomy and Physiology </t>
    </r>
    <r>
      <rPr>
        <i/>
        <sz val="8"/>
        <color theme="1"/>
        <rFont val="Calibri"/>
        <family val="2"/>
        <scheme val="minor"/>
      </rPr>
      <t>(only for students with technical background)</t>
    </r>
  </si>
  <si>
    <t>ME41096</t>
  </si>
  <si>
    <r>
      <t xml:space="preserve">Bio-inspired Design </t>
    </r>
    <r>
      <rPr>
        <i/>
        <sz val="8"/>
        <color theme="1"/>
        <rFont val="Calibri"/>
        <family val="2"/>
        <scheme val="minor"/>
      </rPr>
      <t>(only for students with (bio)medical background)</t>
    </r>
  </si>
  <si>
    <t>NMB TRACK-OBLIGATORY COURSES</t>
  </si>
  <si>
    <t>BM41040</t>
  </si>
  <si>
    <t>Neuromechanics &amp; Motor Control</t>
  </si>
  <si>
    <t>BM41090</t>
  </si>
  <si>
    <t>Computational Mechanics of Tissues and Cells</t>
  </si>
  <si>
    <t>BM41131</t>
  </si>
  <si>
    <t>Tissue Biomechanics</t>
  </si>
  <si>
    <t>ME41065</t>
  </si>
  <si>
    <t>System Identification and Parameter Estimation</t>
  </si>
  <si>
    <t>ME41085</t>
  </si>
  <si>
    <t>Biomechatronics</t>
  </si>
  <si>
    <t>The third sheet called "Overview" contains a compact list of the courses you've chosen so far. (Excel 2019 and later only)</t>
  </si>
  <si>
    <t>NMB TRACK-OBLIGATORY ELECTIVES</t>
  </si>
  <si>
    <t>(choose at least 3)</t>
  </si>
  <si>
    <t>control systems check</t>
  </si>
  <si>
    <t>BM41035</t>
  </si>
  <si>
    <t xml:space="preserve">Biomaterials </t>
  </si>
  <si>
    <t>BM41155</t>
  </si>
  <si>
    <t>3D printing</t>
  </si>
  <si>
    <t>BM41170</t>
  </si>
  <si>
    <t>Physiological Flows and Transport</t>
  </si>
  <si>
    <t>BM41175</t>
  </si>
  <si>
    <t>Digital Twins in Healthcare</t>
  </si>
  <si>
    <t>ME41006</t>
  </si>
  <si>
    <t>Musculoskeletal Modelling and Simulation</t>
  </si>
  <si>
    <t>ME41035</t>
  </si>
  <si>
    <t>Special Topics in Sports Engineering (2 weeks full-time; see studiegids.tudelft.nl)</t>
  </si>
  <si>
    <t>ME41056</t>
  </si>
  <si>
    <t>Multibody Dynamics B</t>
  </si>
  <si>
    <t>RO47006</t>
  </si>
  <si>
    <t>Human-Robot Interaction</t>
  </si>
  <si>
    <t>SC42001</t>
  </si>
  <si>
    <r>
      <t xml:space="preserve">Control Systems Design </t>
    </r>
    <r>
      <rPr>
        <i/>
        <sz val="8"/>
        <color theme="1"/>
        <rFont val="Calibri"/>
        <family val="2"/>
        <scheme val="minor"/>
      </rPr>
      <t>(select SC42001 or SC42015)</t>
    </r>
  </si>
  <si>
    <t>SC42015</t>
  </si>
  <si>
    <r>
      <t xml:space="preserve">Control Theory </t>
    </r>
    <r>
      <rPr>
        <i/>
        <sz val="8"/>
        <color theme="1"/>
        <rFont val="Calibri"/>
        <family val="2"/>
        <scheme val="minor"/>
      </rPr>
      <t>(select SC42001 or SC42015)</t>
    </r>
  </si>
  <si>
    <t xml:space="preserve">* </t>
  </si>
  <si>
    <t xml:space="preserve"> If you have a technical background, you must choose Anatomy and Physiology.</t>
  </si>
  <si>
    <t xml:space="preserve"> If you have a medical or bio-medical background, you must choose Bio-Inspired Design.</t>
  </si>
  <si>
    <t xml:space="preserve">Student name: </t>
  </si>
  <si>
    <t>Page 2 of 3</t>
  </si>
  <si>
    <t>YEAR 2</t>
  </si>
  <si>
    <t>OBLIGATORY GRADUATION PROGRAMME</t>
  </si>
  <si>
    <t>↓ put a "1" in every row which has a course</t>
  </si>
  <si>
    <t>BM51010</t>
  </si>
  <si>
    <t>BME Literature Research</t>
  </si>
  <si>
    <t>BM51035</t>
  </si>
  <si>
    <t>BME MSc-Thesis</t>
  </si>
  <si>
    <t>OBLIGATORY ELECTIVES</t>
  </si>
  <si>
    <t>(choose 1)</t>
  </si>
  <si>
    <t>Free electives (choose 15 EC more in courses)</t>
  </si>
  <si>
    <t>BM51015</t>
  </si>
  <si>
    <t>BME Internship</t>
  </si>
  <si>
    <t>IFM4040</t>
  </si>
  <si>
    <t>Joint Interdisciplinary Project</t>
  </si>
  <si>
    <t>Recommended free electives</t>
  </si>
  <si>
    <t>Bio-inspired check</t>
  </si>
  <si>
    <t>Anatomy and Physiology check</t>
  </si>
  <si>
    <t>Select "year" = 2 if you take electives in year 2.</t>
  </si>
  <si>
    <t>Recommendations for tracks may of course be useful for other tracks too!</t>
  </si>
  <si>
    <t>Recommended for Track I -- Neuromusculoskeletal Biomechanics (NMB)</t>
  </si>
  <si>
    <t xml:space="preserve"> </t>
  </si>
  <si>
    <t>AE4180</t>
  </si>
  <si>
    <t>Flow Measurement Techniques</t>
  </si>
  <si>
    <t>ET4252  </t>
  </si>
  <si>
    <t>Analog Integrated Circuit Design</t>
  </si>
  <si>
    <t>ME46050</t>
  </si>
  <si>
    <t>Advanced Finite Element Methods</t>
  </si>
  <si>
    <t>ME46060</t>
  </si>
  <si>
    <t>Engineering Optimisation: Concepts and Applications</t>
  </si>
  <si>
    <t>SC42025</t>
  </si>
  <si>
    <t>Filtering &amp; Identification</t>
  </si>
  <si>
    <t>VU HMS</t>
  </si>
  <si>
    <t>Electromyography</t>
  </si>
  <si>
    <t>Advanced 3D Kinematics</t>
  </si>
  <si>
    <t>Recommended for Track II -- Medical Devices (MD)</t>
  </si>
  <si>
    <t>AE4ASM514TU</t>
  </si>
  <si>
    <t>Continuum Mechanics</t>
  </si>
  <si>
    <t>BM41070</t>
  </si>
  <si>
    <t>Medical Device Prototyping</t>
  </si>
  <si>
    <t>ET4260</t>
  </si>
  <si>
    <t>Microsystem Integration</t>
  </si>
  <si>
    <t>ET4289</t>
  </si>
  <si>
    <t>Integrated Circuits and MEMS Technology</t>
  </si>
  <si>
    <t>EE4C03</t>
  </si>
  <si>
    <t>Statistical Digital Signal Processing and Modelling</t>
  </si>
  <si>
    <t>Recommended for Track III -- Medical Physics (MP)</t>
  </si>
  <si>
    <t>Please e-mail your track-coordinator for suggestions</t>
  </si>
  <si>
    <t>Recommended for the entire BME programme</t>
  </si>
  <si>
    <r>
      <t xml:space="preserve">Anatomy and Physiology </t>
    </r>
    <r>
      <rPr>
        <i/>
        <sz val="8"/>
        <color theme="1"/>
        <rFont val="Calibri"/>
        <family val="2"/>
        <scheme val="minor"/>
      </rPr>
      <t>(only if not chosen as obligatory elective)</t>
    </r>
  </si>
  <si>
    <t>EPA112A</t>
  </si>
  <si>
    <r>
      <t xml:space="preserve">Programming for Data Science </t>
    </r>
    <r>
      <rPr>
        <i/>
        <sz val="8"/>
        <color theme="1"/>
        <rFont val="Calibri"/>
        <family val="2"/>
        <scheme val="minor"/>
      </rPr>
      <t>(Python)</t>
    </r>
  </si>
  <si>
    <r>
      <t xml:space="preserve">Bio-inspired Design </t>
    </r>
    <r>
      <rPr>
        <i/>
        <sz val="8"/>
        <color theme="1"/>
        <rFont val="Calibri"/>
        <family val="2"/>
        <scheme val="minor"/>
      </rPr>
      <t>(only if not chosen as obligatory elective)</t>
    </r>
  </si>
  <si>
    <t>ME41125</t>
  </si>
  <si>
    <t>Introduction to Engineering Research</t>
  </si>
  <si>
    <t>ME46085</t>
  </si>
  <si>
    <t>Mechatronic System Design</t>
  </si>
  <si>
    <t>IDEM2222</t>
  </si>
  <si>
    <r>
      <t xml:space="preserve">Life Cycle Assessment Methods </t>
    </r>
    <r>
      <rPr>
        <i/>
        <sz val="8"/>
        <color theme="1"/>
        <rFont val="Calibri"/>
        <family val="2"/>
        <scheme val="minor"/>
      </rPr>
      <t>(sustainability)</t>
    </r>
  </si>
  <si>
    <t>IFEEMCS520100</t>
  </si>
  <si>
    <r>
      <t xml:space="preserve">Fundamentals of Artificial Intelligence Programme </t>
    </r>
    <r>
      <rPr>
        <i/>
        <sz val="8"/>
        <color theme="1"/>
        <rFont val="Calibri"/>
        <family val="2"/>
        <scheme val="minor"/>
      </rPr>
      <t>(limited capacity)</t>
    </r>
  </si>
  <si>
    <t>RO47015</t>
  </si>
  <si>
    <t>Applied Experimental Methods: Human Factors</t>
  </si>
  <si>
    <t>TPM0394</t>
  </si>
  <si>
    <t>Statistical Methods for Causal Inference and Prediction</t>
  </si>
  <si>
    <t>TPM412A</t>
  </si>
  <si>
    <r>
      <t>Idea to Start-up Health &amp; Life Sciences</t>
    </r>
    <r>
      <rPr>
        <i/>
        <sz val="8"/>
        <color theme="1"/>
        <rFont val="Calibri"/>
        <family val="2"/>
        <scheme val="minor"/>
      </rPr>
      <t xml:space="preserve"> (starts twice a year: in Q1 and in Q3)</t>
    </r>
  </si>
  <si>
    <t>TW3720TU</t>
  </si>
  <si>
    <t>Object Oriented Scientific Programming C++</t>
  </si>
  <si>
    <t>Other free electives</t>
  </si>
  <si>
    <t>(fill in yourself)</t>
  </si>
  <si>
    <t>Chosen</t>
  </si>
  <si>
    <t>Name &amp; EC</t>
  </si>
  <si>
    <t>Quarter</t>
  </si>
  <si>
    <t>All good?</t>
  </si>
  <si>
    <t>ET4399</t>
  </si>
  <si>
    <t>Extra Project</t>
  </si>
  <si>
    <t>Page 3 of 3</t>
  </si>
  <si>
    <t>If applicable, motivate your choice for free electives</t>
  </si>
  <si>
    <t>Motivation</t>
  </si>
  <si>
    <t>It is recommended to do appr. 15 EC per quarter.</t>
  </si>
  <si>
    <r>
      <t xml:space="preserve">Check your study load here </t>
    </r>
    <r>
      <rPr>
        <b/>
        <sz val="9"/>
        <color rgb="FF00B0F0"/>
        <rFont val="Calibri"/>
        <family val="2"/>
      </rPr>
      <t>→</t>
    </r>
  </si>
  <si>
    <t>Study load overview (EC per quarter)</t>
  </si>
  <si>
    <t>Form checklist</t>
  </si>
  <si>
    <t>Year total</t>
  </si>
  <si>
    <t>Personal information</t>
  </si>
  <si>
    <t>Year 1</t>
  </si>
  <si>
    <t>Obligatory course requirements</t>
  </si>
  <si>
    <t>Checks: BME-Obl, NMB-Obl,Year2-Obl,Bio-inspired</t>
  </si>
  <si>
    <t>Orange indicates busy quarters (&gt;15 EC). Quarters with more than 15 EC are not wrong, but you should take it into account when planning.</t>
  </si>
  <si>
    <t>Year 2</t>
  </si>
  <si>
    <t>Total programme has at least 120 EC</t>
  </si>
  <si>
    <t>Programme total:</t>
  </si>
  <si>
    <t>Free electives complete &amp; motivated</t>
  </si>
  <si>
    <t>Name, EC, Q</t>
  </si>
  <si>
    <t>↑</t>
  </si>
  <si>
    <t>Check if your form is complete and valid!</t>
  </si>
  <si>
    <t>Comments on your programme</t>
  </si>
  <si>
    <t>Next steps:</t>
  </si>
  <si>
    <t xml:space="preserve">- Save this sheet as PDF with name: </t>
  </si>
  <si>
    <r>
      <t xml:space="preserve">- Check the form one last time and </t>
    </r>
    <r>
      <rPr>
        <b/>
        <sz val="11"/>
        <color theme="1"/>
        <rFont val="Calibri"/>
        <family val="2"/>
        <scheme val="minor"/>
      </rPr>
      <t>digitally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sign the PDF form</t>
    </r>
    <r>
      <rPr>
        <sz val="11"/>
        <color theme="1"/>
        <rFont val="Calibri"/>
        <family val="2"/>
        <scheme val="minor"/>
      </rPr>
      <t>.</t>
    </r>
  </si>
  <si>
    <r>
      <t xml:space="preserve">- Let your form be signed digitally by your </t>
    </r>
    <r>
      <rPr>
        <b/>
        <sz val="11"/>
        <color theme="1"/>
        <rFont val="Calibri"/>
        <family val="2"/>
        <scheme val="minor"/>
      </rPr>
      <t>track coordinator:</t>
    </r>
    <r>
      <rPr>
        <sz val="11"/>
        <color theme="1"/>
        <rFont val="Calibri"/>
        <family val="2"/>
        <scheme val="minor"/>
      </rPr>
      <t xml:space="preserve"> </t>
    </r>
  </si>
  <si>
    <t>- Once signed by the track coordinator, send to:</t>
  </si>
  <si>
    <t>- with a (CC) copy to:</t>
  </si>
  <si>
    <t>Name of track coordinator:</t>
  </si>
  <si>
    <t>Date:</t>
  </si>
  <si>
    <t>Dr. Ajay Seth</t>
  </si>
  <si>
    <t>Signature track coordinator:</t>
  </si>
  <si>
    <t>Signature student:</t>
  </si>
  <si>
    <t>Signature examination board:</t>
  </si>
  <si>
    <t>End of form</t>
  </si>
  <si>
    <r>
      <t xml:space="preserve">Chosen courses </t>
    </r>
    <r>
      <rPr>
        <sz val="10"/>
        <color theme="1"/>
        <rFont val="Calibri"/>
        <family val="2"/>
        <scheme val="minor"/>
      </rPr>
      <t>(only works for Excel 2019 or later)</t>
    </r>
  </si>
  <si>
    <t>View courses in the study guide here!</t>
  </si>
  <si>
    <t>Avg. EC per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</si>
</sst>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name val="Calibri"/>
      <family val="2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1"/>
      <color theme="1"/>
      <name val="Calibri"/>
      <family val="2"/>
    </font>
    <font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0"/>
      <name val="Calibri"/>
      <family val="2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4"/>
      <color theme="5" tint="-0.249977111117893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00B0F0"/>
      <name val="Calibri"/>
      <family val="2"/>
    </font>
    <font>
      <sz val="11"/>
      <color rgb="FF00B0F0"/>
      <name val="Calibri"/>
      <family val="2"/>
      <scheme val="minor"/>
    </font>
    <font>
      <sz val="9"/>
      <color rgb="FF00B0F0"/>
      <name val="Calibri"/>
      <family val="2"/>
      <scheme val="minor"/>
    </font>
    <font>
      <sz val="8"/>
      <color rgb="FF00B0F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rgb="FF000000"/>
      <name val="Calibri"/>
    </font>
    <font>
      <b/>
      <sz val="8"/>
      <color rgb="FF000000"/>
      <name val="Calibri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Aptos Narrow"/>
      <charset val="1"/>
    </font>
    <font>
      <sz val="9"/>
      <color theme="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 style="thin">
        <color theme="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 style="thin">
        <color theme="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/>
      </bottom>
      <diagonal/>
    </border>
    <border>
      <left/>
      <right/>
      <top style="thin">
        <color theme="0" tint="-0.14996795556505021"/>
      </top>
      <bottom style="thin">
        <color theme="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1"/>
      </top>
      <bottom style="thin">
        <color theme="0" tint="-0.14996795556505021"/>
      </bottom>
      <diagonal/>
    </border>
    <border>
      <left/>
      <right/>
      <top style="thin">
        <color theme="1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1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0" tint="-0.14993743705557422"/>
      </bottom>
      <diagonal/>
    </border>
    <border>
      <left/>
      <right/>
      <top style="thin">
        <color theme="1"/>
      </top>
      <bottom style="thin">
        <color theme="0" tint="-0.14993743705557422"/>
      </bottom>
      <diagonal/>
    </border>
    <border>
      <left/>
      <right style="thin">
        <color theme="1"/>
      </right>
      <top style="thin">
        <color theme="1"/>
      </top>
      <bottom style="thin">
        <color theme="0" tint="-0.14993743705557422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ck">
        <color theme="1" tint="0.499984740745262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98">
    <xf numFmtId="0" fontId="0" fillId="0" borderId="0" xfId="0"/>
    <xf numFmtId="0" fontId="2" fillId="0" borderId="0" xfId="0" applyFont="1"/>
    <xf numFmtId="0" fontId="0" fillId="3" borderId="0" xfId="0" applyFill="1"/>
    <xf numFmtId="0" fontId="3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4" xfId="0" applyFont="1" applyFill="1" applyBorder="1"/>
    <xf numFmtId="0" fontId="2" fillId="2" borderId="0" xfId="0" applyFont="1" applyFill="1"/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0" xfId="0" quotePrefix="1"/>
    <xf numFmtId="0" fontId="3" fillId="0" borderId="0" xfId="0" applyFont="1"/>
    <xf numFmtId="0" fontId="13" fillId="0" borderId="0" xfId="0" applyFont="1"/>
    <xf numFmtId="0" fontId="13" fillId="0" borderId="0" xfId="0" quotePrefix="1" applyFont="1"/>
    <xf numFmtId="0" fontId="2" fillId="3" borderId="0" xfId="0" applyFont="1" applyFill="1" applyAlignment="1">
      <alignment horizontal="right"/>
    </xf>
    <xf numFmtId="14" fontId="7" fillId="3" borderId="0" xfId="0" applyNumberFormat="1" applyFont="1" applyFill="1" applyAlignment="1">
      <alignment horizontal="center"/>
    </xf>
    <xf numFmtId="0" fontId="2" fillId="3" borderId="0" xfId="0" applyFont="1" applyFill="1" applyAlignment="1" applyProtection="1">
      <alignment horizontal="center"/>
      <protection locked="0"/>
    </xf>
    <xf numFmtId="0" fontId="7" fillId="3" borderId="0" xfId="0" applyFont="1" applyFill="1"/>
    <xf numFmtId="0" fontId="18" fillId="0" borderId="5" xfId="0" applyFont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6" fillId="4" borderId="0" xfId="0" applyFont="1" applyFill="1"/>
    <xf numFmtId="0" fontId="2" fillId="4" borderId="0" xfId="0" applyFont="1" applyFill="1" applyAlignment="1">
      <alignment horizontal="center"/>
    </xf>
    <xf numFmtId="0" fontId="6" fillId="4" borderId="13" xfId="0" applyFont="1" applyFill="1" applyBorder="1"/>
    <xf numFmtId="0" fontId="6" fillId="4" borderId="11" xfId="0" applyFont="1" applyFill="1" applyBorder="1"/>
    <xf numFmtId="0" fontId="2" fillId="4" borderId="11" xfId="0" applyFont="1" applyFill="1" applyBorder="1" applyAlignment="1">
      <alignment horizontal="center"/>
    </xf>
    <xf numFmtId="0" fontId="15" fillId="3" borderId="0" xfId="0" applyFont="1" applyFill="1"/>
    <xf numFmtId="0" fontId="18" fillId="3" borderId="5" xfId="0" applyFont="1" applyFill="1" applyBorder="1" applyAlignment="1" applyProtection="1">
      <alignment horizontal="center"/>
      <protection locked="0"/>
    </xf>
    <xf numFmtId="0" fontId="6" fillId="4" borderId="0" xfId="0" applyFont="1" applyFill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16" fillId="4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0" fillId="3" borderId="0" xfId="0" quotePrefix="1" applyFill="1"/>
    <xf numFmtId="0" fontId="10" fillId="3" borderId="0" xfId="1" applyFill="1"/>
    <xf numFmtId="0" fontId="17" fillId="3" borderId="0" xfId="0" applyFont="1" applyFill="1"/>
    <xf numFmtId="0" fontId="5" fillId="0" borderId="0" xfId="0" applyFont="1"/>
    <xf numFmtId="0" fontId="20" fillId="0" borderId="0" xfId="0" applyFont="1" applyAlignment="1">
      <alignment horizontal="center"/>
    </xf>
    <xf numFmtId="0" fontId="0" fillId="2" borderId="0" xfId="0" applyFill="1"/>
    <xf numFmtId="0" fontId="20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47" xfId="0" applyFont="1" applyBorder="1" applyAlignment="1">
      <alignment horizontal="center"/>
    </xf>
    <xf numFmtId="0" fontId="0" fillId="4" borderId="0" xfId="0" applyFill="1"/>
    <xf numFmtId="0" fontId="0" fillId="0" borderId="46" xfId="0" applyBorder="1" applyAlignment="1">
      <alignment horizontal="center"/>
    </xf>
    <xf numFmtId="0" fontId="0" fillId="0" borderId="4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7" xfId="0" applyBorder="1" applyAlignment="1">
      <alignment horizontal="left"/>
    </xf>
    <xf numFmtId="0" fontId="18" fillId="3" borderId="21" xfId="0" applyFont="1" applyFill="1" applyBorder="1" applyAlignment="1">
      <alignment horizontal="center"/>
    </xf>
    <xf numFmtId="0" fontId="18" fillId="3" borderId="21" xfId="0" applyFont="1" applyFill="1" applyBorder="1" applyAlignment="1" applyProtection="1">
      <alignment horizontal="center"/>
      <protection locked="0"/>
    </xf>
    <xf numFmtId="0" fontId="23" fillId="2" borderId="0" xfId="0" applyFont="1" applyFill="1" applyAlignment="1">
      <alignment horizontal="left" vertical="top"/>
    </xf>
    <xf numFmtId="0" fontId="0" fillId="0" borderId="48" xfId="0" applyBorder="1" applyAlignment="1">
      <alignment horizontal="center"/>
    </xf>
    <xf numFmtId="0" fontId="22" fillId="3" borderId="0" xfId="0" applyFont="1" applyFill="1"/>
    <xf numFmtId="0" fontId="13" fillId="3" borderId="0" xfId="0" applyFont="1" applyFill="1"/>
    <xf numFmtId="0" fontId="22" fillId="3" borderId="0" xfId="0" applyFont="1" applyFill="1" applyAlignment="1">
      <alignment horizontal="right"/>
    </xf>
    <xf numFmtId="0" fontId="24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 applyProtection="1">
      <protection locked="0"/>
    </xf>
    <xf numFmtId="0" fontId="25" fillId="3" borderId="0" xfId="0" applyFont="1" applyFill="1"/>
    <xf numFmtId="0" fontId="22" fillId="3" borderId="0" xfId="0" quotePrefix="1" applyFont="1" applyFill="1"/>
    <xf numFmtId="0" fontId="22" fillId="0" borderId="0" xfId="0" applyFont="1"/>
    <xf numFmtId="0" fontId="3" fillId="3" borderId="0" xfId="0" applyFont="1" applyFill="1" applyAlignment="1">
      <alignment horizontal="left"/>
    </xf>
    <xf numFmtId="0" fontId="27" fillId="2" borderId="0" xfId="1" applyFont="1" applyFill="1"/>
    <xf numFmtId="0" fontId="0" fillId="6" borderId="0" xfId="0" applyFill="1"/>
    <xf numFmtId="0" fontId="2" fillId="6" borderId="0" xfId="0" applyFont="1" applyFill="1" applyAlignment="1">
      <alignment horizontal="right"/>
    </xf>
    <xf numFmtId="0" fontId="2" fillId="6" borderId="0" xfId="0" applyFont="1" applyFill="1" applyAlignment="1">
      <alignment vertical="top" wrapText="1"/>
    </xf>
    <xf numFmtId="0" fontId="2" fillId="6" borderId="0" xfId="0" applyFont="1" applyFill="1"/>
    <xf numFmtId="0" fontId="3" fillId="6" borderId="0" xfId="0" applyFont="1" applyFill="1"/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31" fillId="3" borderId="0" xfId="0" applyFont="1" applyFill="1"/>
    <xf numFmtId="0" fontId="29" fillId="3" borderId="0" xfId="0" applyFont="1" applyFill="1" applyAlignment="1">
      <alignment horizontal="center"/>
    </xf>
    <xf numFmtId="0" fontId="29" fillId="3" borderId="0" xfId="0" applyFont="1" applyFill="1" applyAlignment="1">
      <alignment horizontal="right"/>
    </xf>
    <xf numFmtId="0" fontId="28" fillId="3" borderId="0" xfId="0" applyFont="1" applyFill="1"/>
    <xf numFmtId="0" fontId="32" fillId="3" borderId="0" xfId="0" applyFont="1" applyFill="1" applyAlignment="1">
      <alignment vertical="top" wrapText="1"/>
    </xf>
    <xf numFmtId="0" fontId="32" fillId="3" borderId="6" xfId="0" applyFont="1" applyFill="1" applyBorder="1" applyAlignment="1">
      <alignment vertical="top" wrapText="1"/>
    </xf>
    <xf numFmtId="0" fontId="32" fillId="3" borderId="4" xfId="0" applyFont="1" applyFill="1" applyBorder="1"/>
    <xf numFmtId="0" fontId="33" fillId="3" borderId="0" xfId="0" applyFont="1" applyFill="1"/>
    <xf numFmtId="0" fontId="32" fillId="3" borderId="0" xfId="0" applyFont="1" applyFill="1" applyAlignment="1">
      <alignment horizontal="center"/>
    </xf>
    <xf numFmtId="0" fontId="32" fillId="3" borderId="0" xfId="0" applyFont="1" applyFill="1"/>
    <xf numFmtId="0" fontId="32" fillId="3" borderId="0" xfId="0" applyFont="1" applyFill="1" applyAlignment="1">
      <alignment horizontal="right"/>
    </xf>
    <xf numFmtId="0" fontId="8" fillId="3" borderId="0" xfId="0" applyFont="1" applyFill="1"/>
    <xf numFmtId="0" fontId="12" fillId="3" borderId="0" xfId="0" applyFont="1" applyFill="1"/>
    <xf numFmtId="0" fontId="34" fillId="3" borderId="0" xfId="0" applyFont="1" applyFill="1" applyAlignment="1">
      <alignment horizontal="center"/>
    </xf>
    <xf numFmtId="0" fontId="11" fillId="3" borderId="0" xfId="1" applyFont="1" applyFill="1"/>
    <xf numFmtId="0" fontId="27" fillId="3" borderId="0" xfId="1" applyFont="1" applyFill="1"/>
    <xf numFmtId="0" fontId="32" fillId="3" borderId="0" xfId="0" applyFont="1" applyFill="1" applyAlignment="1">
      <alignment horizontal="center" vertical="top" wrapText="1"/>
    </xf>
    <xf numFmtId="0" fontId="2" fillId="4" borderId="0" xfId="0" applyFont="1" applyFill="1"/>
    <xf numFmtId="0" fontId="35" fillId="3" borderId="32" xfId="0" applyFont="1" applyFill="1" applyBorder="1" applyAlignment="1" applyProtection="1">
      <alignment horizontal="center"/>
      <protection locked="0"/>
    </xf>
    <xf numFmtId="0" fontId="35" fillId="3" borderId="33" xfId="0" applyFont="1" applyFill="1" applyBorder="1" applyAlignment="1" applyProtection="1">
      <alignment horizontal="center"/>
      <protection locked="0"/>
    </xf>
    <xf numFmtId="0" fontId="35" fillId="3" borderId="5" xfId="0" applyFont="1" applyFill="1" applyBorder="1" applyAlignment="1" applyProtection="1">
      <alignment horizontal="center"/>
      <protection locked="0"/>
    </xf>
    <xf numFmtId="0" fontId="35" fillId="3" borderId="35" xfId="0" applyFont="1" applyFill="1" applyBorder="1" applyAlignment="1" applyProtection="1">
      <alignment horizontal="center"/>
      <protection locked="0"/>
    </xf>
    <xf numFmtId="0" fontId="35" fillId="3" borderId="37" xfId="0" applyFont="1" applyFill="1" applyBorder="1" applyAlignment="1" applyProtection="1">
      <alignment horizontal="center"/>
      <protection locked="0"/>
    </xf>
    <xf numFmtId="0" fontId="35" fillId="3" borderId="38" xfId="0" applyFont="1" applyFill="1" applyBorder="1" applyAlignment="1" applyProtection="1">
      <alignment horizontal="center"/>
      <protection locked="0"/>
    </xf>
    <xf numFmtId="0" fontId="0" fillId="3" borderId="0" xfId="0" quotePrefix="1" applyFill="1" applyAlignment="1">
      <alignment horizontal="right"/>
    </xf>
    <xf numFmtId="0" fontId="2" fillId="4" borderId="11" xfId="0" applyFont="1" applyFill="1" applyBorder="1"/>
    <xf numFmtId="0" fontId="18" fillId="0" borderId="21" xfId="0" applyFont="1" applyBorder="1" applyAlignment="1">
      <alignment horizontal="center"/>
    </xf>
    <xf numFmtId="0" fontId="22" fillId="3" borderId="0" xfId="0" applyFont="1" applyFill="1" applyAlignment="1">
      <alignment horizontal="center" vertical="top" wrapText="1"/>
    </xf>
    <xf numFmtId="0" fontId="22" fillId="3" borderId="0" xfId="0" applyFont="1" applyFill="1" applyAlignment="1">
      <alignment horizontal="center" vertical="center" wrapText="1"/>
    </xf>
    <xf numFmtId="0" fontId="18" fillId="7" borderId="5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8" fillId="2" borderId="77" xfId="0" applyFont="1" applyFill="1" applyBorder="1" applyAlignment="1">
      <alignment horizontal="center"/>
    </xf>
    <xf numFmtId="0" fontId="18" fillId="2" borderId="75" xfId="0" applyFont="1" applyFill="1" applyBorder="1" applyAlignment="1">
      <alignment horizontal="center"/>
    </xf>
    <xf numFmtId="0" fontId="21" fillId="3" borderId="0" xfId="0" applyFont="1" applyFill="1" applyAlignment="1">
      <alignment vertical="center"/>
    </xf>
    <xf numFmtId="0" fontId="21" fillId="3" borderId="79" xfId="0" applyFont="1" applyFill="1" applyBorder="1" applyAlignment="1">
      <alignment vertical="center"/>
    </xf>
    <xf numFmtId="0" fontId="1" fillId="3" borderId="79" xfId="0" applyFont="1" applyFill="1" applyBorder="1" applyAlignment="1">
      <alignment vertical="center"/>
    </xf>
    <xf numFmtId="0" fontId="41" fillId="0" borderId="0" xfId="0" applyFont="1"/>
    <xf numFmtId="0" fontId="18" fillId="3" borderId="5" xfId="0" quotePrefix="1" applyFont="1" applyFill="1" applyBorder="1" applyAlignment="1">
      <alignment horizontal="center"/>
    </xf>
    <xf numFmtId="0" fontId="2" fillId="4" borderId="11" xfId="0" applyFont="1" applyFill="1" applyBorder="1" applyAlignment="1">
      <alignment horizontal="left"/>
    </xf>
    <xf numFmtId="0" fontId="32" fillId="3" borderId="0" xfId="0" applyFont="1" applyFill="1" applyAlignment="1">
      <alignment horizontal="center" vertical="top" wrapText="1"/>
    </xf>
    <xf numFmtId="0" fontId="2" fillId="3" borderId="39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39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2" fillId="3" borderId="7" xfId="0" applyFont="1" applyFill="1" applyBorder="1" applyAlignment="1" applyProtection="1">
      <alignment horizontal="center"/>
      <protection locked="0"/>
    </xf>
    <xf numFmtId="0" fontId="22" fillId="3" borderId="8" xfId="0" applyFont="1" applyFill="1" applyBorder="1" applyAlignment="1" applyProtection="1">
      <alignment horizontal="center"/>
      <protection locked="0"/>
    </xf>
    <xf numFmtId="0" fontId="22" fillId="3" borderId="40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23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2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2" fillId="3" borderId="21" xfId="0" applyFont="1" applyFill="1" applyBorder="1" applyAlignment="1" applyProtection="1">
      <alignment horizontal="center"/>
      <protection locked="0"/>
    </xf>
    <xf numFmtId="0" fontId="22" fillId="3" borderId="22" xfId="0" applyFont="1" applyFill="1" applyBorder="1" applyAlignment="1" applyProtection="1">
      <alignment horizontal="center"/>
      <protection locked="0"/>
    </xf>
    <xf numFmtId="0" fontId="22" fillId="3" borderId="5" xfId="0" applyFont="1" applyFill="1" applyBorder="1" applyAlignment="1" applyProtection="1">
      <alignment horizontal="center"/>
      <protection locked="0"/>
    </xf>
    <xf numFmtId="0" fontId="22" fillId="3" borderId="24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32" fillId="3" borderId="4" xfId="0" applyFont="1" applyFill="1" applyBorder="1" applyAlignment="1">
      <alignment horizontal="center"/>
    </xf>
    <xf numFmtId="0" fontId="2" fillId="4" borderId="0" xfId="0" applyFont="1" applyFill="1"/>
    <xf numFmtId="0" fontId="16" fillId="4" borderId="0" xfId="0" applyFont="1" applyFill="1" applyAlignment="1">
      <alignment horizontal="left"/>
    </xf>
    <xf numFmtId="0" fontId="2" fillId="3" borderId="68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Protection="1">
      <protection locked="0"/>
    </xf>
    <xf numFmtId="0" fontId="29" fillId="3" borderId="0" xfId="0" applyFont="1" applyFill="1" applyAlignment="1">
      <alignment horizontal="right" vertical="center" wrapText="1"/>
    </xf>
    <xf numFmtId="0" fontId="3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left"/>
    </xf>
    <xf numFmtId="0" fontId="2" fillId="3" borderId="3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18" xfId="0" applyFont="1" applyFill="1" applyBorder="1" applyAlignment="1" applyProtection="1">
      <alignment horizontal="left" vertical="top" wrapText="1"/>
      <protection locked="0"/>
    </xf>
    <xf numFmtId="0" fontId="2" fillId="3" borderId="19" xfId="0" applyFont="1" applyFill="1" applyBorder="1" applyAlignment="1" applyProtection="1">
      <alignment horizontal="left" vertical="top" wrapText="1"/>
      <protection locked="0"/>
    </xf>
    <xf numFmtId="0" fontId="2" fillId="3" borderId="29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30" xfId="0" applyFont="1" applyFill="1" applyBorder="1" applyAlignment="1" applyProtection="1">
      <alignment horizontal="left" vertical="top" wrapText="1"/>
      <protection locked="0"/>
    </xf>
    <xf numFmtId="0" fontId="22" fillId="3" borderId="26" xfId="0" applyFont="1" applyFill="1" applyBorder="1" applyAlignment="1" applyProtection="1">
      <alignment horizontal="center"/>
      <protection locked="0"/>
    </xf>
    <xf numFmtId="0" fontId="22" fillId="3" borderId="27" xfId="0" applyFont="1" applyFill="1" applyBorder="1" applyAlignment="1" applyProtection="1">
      <alignment horizontal="center"/>
      <protection locked="0"/>
    </xf>
    <xf numFmtId="0" fontId="22" fillId="3" borderId="7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center"/>
    </xf>
    <xf numFmtId="0" fontId="2" fillId="3" borderId="7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2" fillId="3" borderId="76" xfId="0" applyFont="1" applyFill="1" applyBorder="1" applyAlignment="1">
      <alignment horizontal="center"/>
    </xf>
    <xf numFmtId="0" fontId="22" fillId="3" borderId="77" xfId="0" applyFont="1" applyFill="1" applyBorder="1" applyAlignment="1">
      <alignment horizontal="center"/>
    </xf>
    <xf numFmtId="0" fontId="2" fillId="3" borderId="25" xfId="0" applyFont="1" applyFill="1" applyBorder="1" applyAlignment="1" applyProtection="1">
      <alignment horizontal="center"/>
      <protection locked="0"/>
    </xf>
    <xf numFmtId="0" fontId="2" fillId="3" borderId="26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0" fontId="2" fillId="3" borderId="25" xfId="0" applyFont="1" applyFill="1" applyBorder="1" applyProtection="1">
      <protection locked="0"/>
    </xf>
    <xf numFmtId="0" fontId="2" fillId="3" borderId="26" xfId="0" applyFont="1" applyFill="1" applyBorder="1" applyProtection="1">
      <protection locked="0"/>
    </xf>
    <xf numFmtId="0" fontId="2" fillId="3" borderId="14" xfId="0" applyFont="1" applyFill="1" applyBorder="1"/>
    <xf numFmtId="0" fontId="2" fillId="3" borderId="0" xfId="0" applyFont="1" applyFill="1"/>
    <xf numFmtId="0" fontId="2" fillId="2" borderId="15" xfId="0" applyFont="1" applyFill="1" applyBorder="1"/>
    <xf numFmtId="0" fontId="2" fillId="3" borderId="2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/>
    </xf>
    <xf numFmtId="0" fontId="37" fillId="3" borderId="0" xfId="0" applyFont="1" applyFill="1"/>
    <xf numFmtId="0" fontId="3" fillId="3" borderId="0" xfId="0" applyFont="1" applyFill="1"/>
    <xf numFmtId="0" fontId="2" fillId="3" borderId="49" xfId="0" applyFont="1" applyFill="1" applyBorder="1"/>
    <xf numFmtId="0" fontId="2" fillId="3" borderId="21" xfId="0" applyFont="1" applyFill="1" applyBorder="1"/>
    <xf numFmtId="0" fontId="2" fillId="7" borderId="72" xfId="0" applyFont="1" applyFill="1" applyBorder="1" applyAlignment="1">
      <alignment horizontal="center"/>
    </xf>
    <xf numFmtId="0" fontId="2" fillId="7" borderId="7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3" borderId="54" xfId="0" applyFont="1" applyFill="1" applyBorder="1" applyAlignment="1" applyProtection="1">
      <alignment horizontal="left"/>
      <protection locked="0"/>
    </xf>
    <xf numFmtId="0" fontId="3" fillId="3" borderId="55" xfId="0" applyFont="1" applyFill="1" applyBorder="1" applyAlignment="1" applyProtection="1">
      <alignment horizontal="left"/>
      <protection locked="0"/>
    </xf>
    <xf numFmtId="0" fontId="3" fillId="3" borderId="56" xfId="0" applyFont="1" applyFill="1" applyBorder="1" applyAlignment="1" applyProtection="1">
      <alignment horizontal="left"/>
      <protection locked="0"/>
    </xf>
    <xf numFmtId="0" fontId="10" fillId="0" borderId="61" xfId="1" applyBorder="1" applyAlignment="1" applyProtection="1">
      <protection locked="0"/>
    </xf>
    <xf numFmtId="0" fontId="3" fillId="0" borderId="62" xfId="0" applyFont="1" applyBorder="1" applyProtection="1">
      <protection locked="0"/>
    </xf>
    <xf numFmtId="0" fontId="3" fillId="0" borderId="63" xfId="0" applyFont="1" applyBorder="1" applyProtection="1">
      <protection locked="0"/>
    </xf>
    <xf numFmtId="0" fontId="2" fillId="2" borderId="0" xfId="0" applyFont="1" applyFill="1"/>
    <xf numFmtId="0" fontId="2" fillId="0" borderId="49" xfId="0" applyFont="1" applyBorder="1"/>
    <xf numFmtId="0" fontId="2" fillId="0" borderId="21" xfId="0" applyFont="1" applyBorder="1"/>
    <xf numFmtId="0" fontId="3" fillId="3" borderId="57" xfId="0" applyFont="1" applyFill="1" applyBorder="1" applyAlignment="1" applyProtection="1">
      <alignment horizontal="left"/>
      <protection locked="0"/>
    </xf>
    <xf numFmtId="0" fontId="3" fillId="3" borderId="51" xfId="0" applyFont="1" applyFill="1" applyBorder="1" applyAlignment="1" applyProtection="1">
      <alignment horizontal="left"/>
      <protection locked="0"/>
    </xf>
    <xf numFmtId="0" fontId="3" fillId="3" borderId="52" xfId="0" applyFont="1" applyFill="1" applyBorder="1" applyAlignment="1" applyProtection="1">
      <alignment horizontal="left"/>
      <protection locked="0"/>
    </xf>
    <xf numFmtId="0" fontId="3" fillId="3" borderId="58" xfId="0" applyFont="1" applyFill="1" applyBorder="1" applyProtection="1">
      <protection locked="0"/>
    </xf>
    <xf numFmtId="0" fontId="3" fillId="3" borderId="59" xfId="0" applyFont="1" applyFill="1" applyBorder="1" applyProtection="1">
      <protection locked="0"/>
    </xf>
    <xf numFmtId="0" fontId="3" fillId="3" borderId="60" xfId="0" applyFont="1" applyFill="1" applyBorder="1" applyProtection="1">
      <protection locked="0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0" borderId="9" xfId="0" applyFont="1" applyBorder="1"/>
    <xf numFmtId="0" fontId="2" fillId="0" borderId="5" xfId="0" applyFont="1" applyBorder="1"/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7" borderId="64" xfId="0" applyFont="1" applyFill="1" applyBorder="1" applyAlignment="1">
      <alignment horizontal="center"/>
    </xf>
    <xf numFmtId="0" fontId="2" fillId="7" borderId="65" xfId="0" applyFont="1" applyFill="1" applyBorder="1" applyAlignment="1">
      <alignment horizontal="center"/>
    </xf>
    <xf numFmtId="0" fontId="2" fillId="7" borderId="66" xfId="0" applyFont="1" applyFill="1" applyBorder="1" applyAlignment="1">
      <alignment horizontal="center"/>
    </xf>
    <xf numFmtId="0" fontId="2" fillId="3" borderId="39" xfId="0" quotePrefix="1" applyFont="1" applyFill="1" applyBorder="1"/>
    <xf numFmtId="0" fontId="2" fillId="2" borderId="39" xfId="0" quotePrefix="1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74" xfId="0" quotePrefix="1" applyFont="1" applyFill="1" applyBorder="1"/>
    <xf numFmtId="0" fontId="2" fillId="2" borderId="77" xfId="0" applyFont="1" applyFill="1" applyBorder="1"/>
    <xf numFmtId="0" fontId="2" fillId="2" borderId="77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left"/>
    </xf>
    <xf numFmtId="0" fontId="22" fillId="3" borderId="64" xfId="0" applyFont="1" applyFill="1" applyBorder="1" applyAlignment="1" applyProtection="1">
      <alignment horizontal="center"/>
      <protection locked="0"/>
    </xf>
    <xf numFmtId="0" fontId="22" fillId="3" borderId="65" xfId="0" applyFont="1" applyFill="1" applyBorder="1" applyAlignment="1" applyProtection="1">
      <alignment horizontal="center"/>
      <protection locked="0"/>
    </xf>
    <xf numFmtId="0" fontId="22" fillId="3" borderId="66" xfId="0" applyFont="1" applyFill="1" applyBorder="1" applyAlignment="1" applyProtection="1">
      <alignment horizontal="center"/>
      <protection locked="0"/>
    </xf>
    <xf numFmtId="0" fontId="14" fillId="3" borderId="21" xfId="0" applyFont="1" applyFill="1" applyBorder="1"/>
    <xf numFmtId="0" fontId="2" fillId="3" borderId="31" xfId="0" applyFont="1" applyFill="1" applyBorder="1"/>
    <xf numFmtId="0" fontId="2" fillId="3" borderId="32" xfId="0" applyFont="1" applyFill="1" applyBorder="1"/>
    <xf numFmtId="0" fontId="2" fillId="3" borderId="34" xfId="0" applyFont="1" applyFill="1" applyBorder="1"/>
    <xf numFmtId="0" fontId="2" fillId="3" borderId="36" xfId="0" applyFont="1" applyFill="1" applyBorder="1"/>
    <xf numFmtId="0" fontId="2" fillId="3" borderId="37" xfId="0" applyFont="1" applyFill="1" applyBorder="1"/>
    <xf numFmtId="0" fontId="2" fillId="3" borderId="32" xfId="0" applyFont="1" applyFill="1" applyBorder="1" applyProtection="1">
      <protection locked="0"/>
    </xf>
    <xf numFmtId="0" fontId="2" fillId="3" borderId="33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2" fillId="3" borderId="53" xfId="0" applyFont="1" applyFill="1" applyBorder="1" applyProtection="1">
      <protection locked="0"/>
    </xf>
    <xf numFmtId="0" fontId="2" fillId="3" borderId="3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50" xfId="0" applyFont="1" applyBorder="1" applyProtection="1">
      <protection locked="0"/>
    </xf>
    <xf numFmtId="0" fontId="2" fillId="0" borderId="51" xfId="0" applyFont="1" applyBorder="1" applyProtection="1">
      <protection locked="0"/>
    </xf>
    <xf numFmtId="0" fontId="2" fillId="0" borderId="52" xfId="0" applyFont="1" applyBorder="1" applyProtection="1">
      <protection locked="0"/>
    </xf>
    <xf numFmtId="0" fontId="2" fillId="2" borderId="10" xfId="0" applyFont="1" applyFill="1" applyBorder="1"/>
    <xf numFmtId="0" fontId="2" fillId="3" borderId="9" xfId="0" applyFont="1" applyFill="1" applyBorder="1" applyProtection="1">
      <protection locked="0"/>
    </xf>
    <xf numFmtId="0" fontId="2" fillId="3" borderId="37" xfId="0" applyFont="1" applyFill="1" applyBorder="1" applyAlignment="1" applyProtection="1">
      <alignment horizontal="center"/>
      <protection locked="0"/>
    </xf>
    <xf numFmtId="0" fontId="2" fillId="3" borderId="57" xfId="0" applyFont="1" applyFill="1" applyBorder="1" applyAlignment="1" applyProtection="1">
      <alignment horizontal="center"/>
      <protection locked="0"/>
    </xf>
    <xf numFmtId="0" fontId="2" fillId="3" borderId="67" xfId="0" applyFont="1" applyFill="1" applyBorder="1" applyAlignment="1" applyProtection="1">
      <alignment horizontal="center"/>
      <protection locked="0"/>
    </xf>
    <xf numFmtId="0" fontId="18" fillId="3" borderId="0" xfId="0" applyFont="1" applyFill="1" applyAlignment="1">
      <alignment horizontal="right"/>
    </xf>
    <xf numFmtId="0" fontId="18" fillId="3" borderId="0" xfId="0" applyFont="1" applyFill="1" applyAlignment="1">
      <alignment horizontal="left"/>
    </xf>
    <xf numFmtId="0" fontId="2" fillId="3" borderId="24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14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2" fillId="3" borderId="37" xfId="0" applyFont="1" applyFill="1" applyBorder="1" applyProtection="1">
      <protection locked="0"/>
    </xf>
    <xf numFmtId="0" fontId="22" fillId="3" borderId="32" xfId="0" applyFont="1" applyFill="1" applyBorder="1" applyAlignment="1" applyProtection="1">
      <alignment horizontal="center"/>
      <protection locked="0"/>
    </xf>
    <xf numFmtId="0" fontId="22" fillId="3" borderId="37" xfId="0" applyFont="1" applyFill="1" applyBorder="1" applyAlignment="1" applyProtection="1">
      <alignment horizontal="center"/>
      <protection locked="0"/>
    </xf>
    <xf numFmtId="0" fontId="2" fillId="3" borderId="71" xfId="0" applyFont="1" applyFill="1" applyBorder="1" applyAlignment="1" applyProtection="1">
      <alignment horizontal="center"/>
      <protection locked="0"/>
    </xf>
    <xf numFmtId="0" fontId="2" fillId="3" borderId="49" xfId="0" applyFont="1" applyFill="1" applyBorder="1" applyAlignment="1" applyProtection="1">
      <alignment horizontal="center"/>
      <protection locked="0"/>
    </xf>
    <xf numFmtId="0" fontId="2" fillId="3" borderId="69" xfId="0" applyFont="1" applyFill="1" applyBorder="1" applyAlignment="1" applyProtection="1">
      <alignment horizontal="center"/>
      <protection locked="0"/>
    </xf>
    <xf numFmtId="0" fontId="2" fillId="3" borderId="55" xfId="0" applyFont="1" applyFill="1" applyBorder="1" applyAlignment="1" applyProtection="1">
      <alignment horizontal="center"/>
      <protection locked="0"/>
    </xf>
    <xf numFmtId="0" fontId="2" fillId="3" borderId="70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2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36" fillId="3" borderId="0" xfId="0" applyFont="1" applyFill="1" applyAlignment="1">
      <alignment horizontal="center" wrapText="1"/>
    </xf>
    <xf numFmtId="0" fontId="2" fillId="3" borderId="9" xfId="0" quotePrefix="1" applyFont="1" applyFill="1" applyBorder="1"/>
    <xf numFmtId="0" fontId="39" fillId="3" borderId="0" xfId="0" applyFont="1" applyFill="1" applyAlignment="1">
      <alignment horizontal="center" vertical="center"/>
    </xf>
    <xf numFmtId="0" fontId="39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40" fillId="3" borderId="0" xfId="0" applyFont="1" applyFill="1"/>
    <xf numFmtId="0" fontId="1" fillId="3" borderId="0" xfId="0" applyFont="1" applyFill="1" applyAlignment="1">
      <alignment vertical="center"/>
    </xf>
    <xf numFmtId="0" fontId="21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22">
    <dxf>
      <fill>
        <patternFill>
          <bgColor theme="4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9" tint="0.59996337778862885"/>
        </patternFill>
      </fill>
    </dxf>
    <dxf>
      <font>
        <color theme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5050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ont>
        <color theme="1"/>
      </font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5B5B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54205</xdr:colOff>
      <xdr:row>0</xdr:row>
      <xdr:rowOff>-3663</xdr:rowOff>
    </xdr:from>
    <xdr:to>
      <xdr:col>51</xdr:col>
      <xdr:colOff>6038</xdr:colOff>
      <xdr:row>3</xdr:row>
      <xdr:rowOff>76704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7380" y="-3663"/>
          <a:ext cx="980533" cy="566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iegids.tudelft.nl/a101_displayProgram.do?program_tree_id=28113" TargetMode="External"/><Relationship Id="rId2" Type="http://schemas.openxmlformats.org/officeDocument/2006/relationships/hyperlink" Target="mailto:TrackNMB-BME-ME@tudelft.nl" TargetMode="External"/><Relationship Id="rId1" Type="http://schemas.openxmlformats.org/officeDocument/2006/relationships/hyperlink" Target="mailto:SPA-ME@tudelft.n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oordinator-BME-3mE@tudelft.n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rackNMB-BME-ME@tudelft.nl" TargetMode="External"/><Relationship Id="rId2" Type="http://schemas.openxmlformats.org/officeDocument/2006/relationships/hyperlink" Target="mailto:SPA-ME@tudelft.nl" TargetMode="External"/><Relationship Id="rId1" Type="http://schemas.openxmlformats.org/officeDocument/2006/relationships/hyperlink" Target="mailto:coordinator-BME-ME@tudelft.n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tudiegids.tudelft.nl/a101_displayProgram.do?program_tree_id=281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9"/>
  <sheetViews>
    <sheetView tabSelected="1" zoomScale="130" zoomScaleNormal="130" workbookViewId="0"/>
  </sheetViews>
  <sheetFormatPr defaultRowHeight="18.75" x14ac:dyDescent="0.3"/>
  <cols>
    <col min="1" max="1" width="16" style="8" customWidth="1"/>
    <col min="2" max="2" width="120.42578125" style="8" customWidth="1"/>
    <col min="3" max="3" width="22.42578125" style="12" customWidth="1"/>
    <col min="4" max="4" width="9.140625" style="12"/>
  </cols>
  <sheetData>
    <row r="1" spans="1:5" x14ac:dyDescent="0.3">
      <c r="A1" s="9" t="s">
        <v>0</v>
      </c>
      <c r="B1" s="87" t="s">
        <v>1</v>
      </c>
      <c r="C1" s="12">
        <f>Form!$L$5</f>
        <v>0</v>
      </c>
      <c r="D1" s="12" t="b">
        <f>LEN(C1)=LEN(SUBSTITUTE(C1," ",""))</f>
        <v>1</v>
      </c>
      <c r="E1" s="10"/>
    </row>
    <row r="2" spans="1:5" x14ac:dyDescent="0.3">
      <c r="A2" s="9" t="s">
        <v>2</v>
      </c>
      <c r="B2" s="87" t="s">
        <v>3</v>
      </c>
      <c r="C2" s="13" t="str">
        <f>IF(D1,"",LEFT(C1,FIND(" ",C1)))</f>
        <v/>
      </c>
      <c r="D2" s="13" t="str">
        <f>SUBSTITUTE(C2," ","")</f>
        <v/>
      </c>
      <c r="E2" s="10"/>
    </row>
    <row r="3" spans="1:5" x14ac:dyDescent="0.3">
      <c r="A3" s="9" t="s">
        <v>4</v>
      </c>
      <c r="B3" s="87" t="s">
        <v>5</v>
      </c>
      <c r="C3" s="13" t="str">
        <f>IF(D1,"",RIGHT(C1,LEN(C1)-FIND(" ",C1)))</f>
        <v/>
      </c>
      <c r="D3" s="13" t="str">
        <f>SUBSTITUTE(C3," ","")</f>
        <v/>
      </c>
    </row>
    <row r="4" spans="1:5" x14ac:dyDescent="0.3">
      <c r="A4" s="9"/>
      <c r="B4" s="88" t="s">
        <v>6</v>
      </c>
      <c r="C4" s="12">
        <f>Form!$L$6</f>
        <v>0</v>
      </c>
      <c r="D4" s="13" t="b">
        <f>C4&gt;0</f>
        <v>0</v>
      </c>
    </row>
    <row r="5" spans="1:5" x14ac:dyDescent="0.3">
      <c r="A5" s="9"/>
      <c r="B5" s="89" t="str">
        <f>IF(AND(NOT(D1),D4),Form!BA3 &amp; "Form 2-BME-NMB "&amp;$D$3&amp;"-"&amp;$D$2&amp;"-"&amp;$C$4&amp;".pdf","Please enter a name and student number in the form, so we can compile your form name for you!")</f>
        <v>Please enter a name and student number in the form, so we can compile your form name for you!</v>
      </c>
      <c r="D5" s="13"/>
    </row>
    <row r="6" spans="1:5" x14ac:dyDescent="0.3">
      <c r="A6" s="9" t="s">
        <v>7</v>
      </c>
      <c r="B6" s="87" t="s">
        <v>8</v>
      </c>
    </row>
    <row r="7" spans="1:5" x14ac:dyDescent="0.3">
      <c r="A7" s="9"/>
      <c r="B7" s="90" t="s">
        <v>9</v>
      </c>
    </row>
    <row r="8" spans="1:5" x14ac:dyDescent="0.3">
      <c r="A8" s="9" t="s">
        <v>10</v>
      </c>
      <c r="B8" s="87" t="s">
        <v>11</v>
      </c>
    </row>
    <row r="9" spans="1:5" x14ac:dyDescent="0.3">
      <c r="A9" s="9"/>
      <c r="B9" s="90" t="s">
        <v>12</v>
      </c>
    </row>
    <row r="10" spans="1:5" x14ac:dyDescent="0.3">
      <c r="A10" s="9"/>
      <c r="B10" s="87" t="s">
        <v>13</v>
      </c>
    </row>
    <row r="11" spans="1:5" x14ac:dyDescent="0.3">
      <c r="A11" s="9"/>
      <c r="B11" s="90" t="s">
        <v>14</v>
      </c>
    </row>
    <row r="12" spans="1:5" x14ac:dyDescent="0.3">
      <c r="B12" s="87"/>
    </row>
    <row r="13" spans="1:5" x14ac:dyDescent="0.3">
      <c r="B13" s="91" t="s">
        <v>15</v>
      </c>
    </row>
    <row r="14" spans="1:5" x14ac:dyDescent="0.3">
      <c r="B14" s="87"/>
    </row>
    <row r="15" spans="1:5" x14ac:dyDescent="0.3">
      <c r="B15" s="87"/>
    </row>
    <row r="16" spans="1:5" x14ac:dyDescent="0.3">
      <c r="B16" s="87"/>
    </row>
    <row r="17" spans="2:2" x14ac:dyDescent="0.3">
      <c r="B17" s="87"/>
    </row>
    <row r="18" spans="2:2" x14ac:dyDescent="0.3">
      <c r="B18" s="87"/>
    </row>
    <row r="19" spans="2:2" x14ac:dyDescent="0.3">
      <c r="B19" s="87"/>
    </row>
  </sheetData>
  <sheetProtection algorithmName="SHA-512" hashValue="CtiyI7M+h7qmYKWrjh7qJhI7gOnxKkdhEhOSRU6qHeBXXL7mfNGjAS/98UTMJfv/Go+iu6U+yOOMMqDhWWYHFA==" saltValue="0tDJ8TpghGjmUvRmVFjLVQ==" spinCount="100000" sheet="1" objects="1" scenarios="1"/>
  <hyperlinks>
    <hyperlink ref="B9" r:id="rId1" xr:uid="{00000000-0004-0000-0000-000001000000}"/>
    <hyperlink ref="B7" r:id="rId2" xr:uid="{00000000-0004-0000-0000-000002000000}"/>
    <hyperlink ref="B13" r:id="rId3" display="View courses in the study guide here!" xr:uid="{00000000-0004-0000-0000-000003000000}"/>
    <hyperlink ref="B11" r:id="rId4" display="coordinator-BME-3mE@tudelft.nl" xr:uid="{00000000-0004-0000-0000-000000000000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R193"/>
  <sheetViews>
    <sheetView zoomScale="130" zoomScaleNormal="130" workbookViewId="0">
      <selection activeCell="E19" sqref="E19:F19"/>
    </sheetView>
  </sheetViews>
  <sheetFormatPr defaultRowHeight="15" x14ac:dyDescent="0.25"/>
  <cols>
    <col min="1" max="3" width="9.140625" style="76"/>
    <col min="4" max="4" width="2.7109375" style="68" customWidth="1"/>
    <col min="5" max="59" width="1.7109375" customWidth="1"/>
    <col min="60" max="60" width="2.7109375" style="68" customWidth="1"/>
    <col min="61" max="61" width="9.140625" style="61" customWidth="1"/>
    <col min="62" max="67" width="9.140625" style="65"/>
    <col min="68" max="68" width="9.140625" style="12"/>
    <col min="69" max="70" width="8.85546875" style="12"/>
  </cols>
  <sheetData>
    <row r="1" spans="1:70" ht="12.95" customHeight="1" x14ac:dyDescent="0.25">
      <c r="E1" s="294" t="s">
        <v>16</v>
      </c>
      <c r="F1" s="294"/>
      <c r="G1" s="294"/>
      <c r="H1" s="294"/>
      <c r="I1" s="111"/>
      <c r="J1" s="110"/>
      <c r="K1" s="295" t="s">
        <v>17</v>
      </c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292" t="s">
        <v>18</v>
      </c>
      <c r="BC1" s="292"/>
      <c r="BD1" s="292"/>
      <c r="BE1" s="292"/>
      <c r="BF1" s="292"/>
      <c r="BG1" s="292"/>
      <c r="BI1" s="288" t="s">
        <v>19</v>
      </c>
      <c r="BJ1" s="288" t="s">
        <v>20</v>
      </c>
      <c r="BK1" s="289" t="s">
        <v>21</v>
      </c>
      <c r="BL1" s="290"/>
      <c r="BM1" s="290"/>
      <c r="BN1" s="290"/>
      <c r="BO1" s="290"/>
      <c r="BP1" s="58"/>
      <c r="BQ1" s="58"/>
      <c r="BR1" s="58"/>
    </row>
    <row r="2" spans="1:70" ht="12.95" customHeight="1" x14ac:dyDescent="0.25">
      <c r="E2" s="2"/>
      <c r="F2" s="75"/>
      <c r="G2" s="75"/>
      <c r="H2" s="75"/>
      <c r="I2" s="112"/>
      <c r="J2" s="75"/>
      <c r="K2" s="296" t="s">
        <v>22</v>
      </c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I2" s="288"/>
      <c r="BJ2" s="288"/>
      <c r="BK2" s="289"/>
      <c r="BL2" s="290"/>
      <c r="BM2" s="290"/>
      <c r="BN2" s="290"/>
      <c r="BO2" s="290"/>
      <c r="BP2" s="58"/>
      <c r="BQ2" s="58"/>
      <c r="BR2" s="58"/>
    </row>
    <row r="3" spans="1:70" ht="12.95" customHeight="1" x14ac:dyDescent="0.25">
      <c r="E3" s="2"/>
      <c r="F3" s="75"/>
      <c r="G3" s="75"/>
      <c r="H3" s="75"/>
      <c r="I3" s="112"/>
      <c r="J3" s="75"/>
      <c r="K3" s="296" t="s">
        <v>23</v>
      </c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I3" s="288"/>
      <c r="BJ3" s="288"/>
      <c r="BK3" s="289"/>
      <c r="BL3" s="290"/>
      <c r="BM3" s="290"/>
      <c r="BN3" s="290"/>
      <c r="BO3" s="290"/>
      <c r="BP3" s="58"/>
      <c r="BQ3" s="58"/>
      <c r="BR3" s="58"/>
    </row>
    <row r="4" spans="1:70" ht="12.95" customHeight="1" x14ac:dyDescent="0.25"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I4" s="288"/>
      <c r="BJ4" s="288"/>
      <c r="BK4" s="289"/>
      <c r="BL4" s="290"/>
      <c r="BM4" s="290"/>
      <c r="BN4" s="290"/>
      <c r="BO4" s="290"/>
      <c r="BP4" s="58"/>
      <c r="BQ4" s="58"/>
      <c r="BR4" s="58"/>
    </row>
    <row r="5" spans="1:70" ht="12.95" customHeight="1" x14ac:dyDescent="0.25">
      <c r="A5" s="77"/>
      <c r="B5" s="77"/>
      <c r="C5" s="78" t="s">
        <v>24</v>
      </c>
      <c r="D5" s="69"/>
      <c r="E5" s="194" t="s">
        <v>25</v>
      </c>
      <c r="F5" s="195"/>
      <c r="G5" s="195"/>
      <c r="H5" s="195"/>
      <c r="I5" s="195"/>
      <c r="J5" s="195"/>
      <c r="K5" s="195"/>
      <c r="L5" s="196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8"/>
      <c r="Y5" s="195" t="s">
        <v>26</v>
      </c>
      <c r="Z5" s="195"/>
      <c r="AA5" s="195"/>
      <c r="AB5" s="195"/>
      <c r="AC5" s="195"/>
      <c r="AD5" s="195"/>
      <c r="AE5" s="195"/>
      <c r="AF5" s="195"/>
      <c r="AG5" s="195"/>
      <c r="AH5" s="208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10"/>
      <c r="BH5" s="69"/>
      <c r="BI5" s="288"/>
      <c r="BJ5" s="288"/>
      <c r="BK5" s="289"/>
      <c r="BL5" s="290"/>
      <c r="BM5" s="290"/>
      <c r="BN5" s="290"/>
      <c r="BO5" s="290"/>
      <c r="BP5" s="58"/>
      <c r="BQ5" s="58"/>
      <c r="BR5" s="58"/>
    </row>
    <row r="6" spans="1:70" ht="12.95" customHeight="1" x14ac:dyDescent="0.25">
      <c r="A6" s="79"/>
      <c r="B6" s="79"/>
      <c r="C6" s="79"/>
      <c r="E6" s="194" t="s">
        <v>27</v>
      </c>
      <c r="F6" s="195"/>
      <c r="G6" s="195"/>
      <c r="H6" s="195"/>
      <c r="I6" s="195"/>
      <c r="J6" s="195"/>
      <c r="K6" s="195"/>
      <c r="L6" s="205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7"/>
      <c r="Y6" s="195" t="s">
        <v>28</v>
      </c>
      <c r="Z6" s="195"/>
      <c r="AA6" s="195"/>
      <c r="AB6" s="195"/>
      <c r="AC6" s="195"/>
      <c r="AD6" s="195"/>
      <c r="AE6" s="195"/>
      <c r="AF6" s="195"/>
      <c r="AG6" s="195"/>
      <c r="AH6" s="199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1"/>
      <c r="BI6" s="288"/>
      <c r="BJ6" s="288"/>
      <c r="BK6" s="289"/>
      <c r="BL6" s="288" t="s">
        <v>29</v>
      </c>
      <c r="BM6" s="288"/>
      <c r="BN6" s="288"/>
      <c r="BO6" s="288"/>
      <c r="BP6" s="58"/>
      <c r="BQ6" s="58"/>
      <c r="BR6" s="58"/>
    </row>
    <row r="7" spans="1:70" ht="12.95" customHeight="1" x14ac:dyDescent="0.25">
      <c r="A7" s="79"/>
      <c r="B7" s="79"/>
      <c r="C7" s="79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I7" s="288"/>
      <c r="BJ7" s="288"/>
      <c r="BK7" s="289"/>
      <c r="BL7" s="288"/>
      <c r="BM7" s="288"/>
      <c r="BN7" s="288"/>
      <c r="BO7" s="288"/>
      <c r="BP7" s="58"/>
      <c r="BQ7" s="58"/>
      <c r="BR7" s="58"/>
    </row>
    <row r="8" spans="1:70" ht="12.95" customHeight="1" x14ac:dyDescent="0.25">
      <c r="A8" s="79"/>
      <c r="B8" s="79"/>
      <c r="C8" s="79"/>
      <c r="E8" s="188" t="s">
        <v>30</v>
      </c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I8" s="288"/>
      <c r="BJ8" s="288"/>
      <c r="BK8" s="289"/>
      <c r="BL8" s="288"/>
      <c r="BM8" s="288"/>
      <c r="BN8" s="288"/>
      <c r="BO8" s="288"/>
      <c r="BP8" s="58"/>
      <c r="BQ8" s="58"/>
      <c r="BR8" s="58"/>
    </row>
    <row r="9" spans="1:70" ht="12.95" customHeight="1" x14ac:dyDescent="0.25">
      <c r="A9" s="79"/>
      <c r="B9" s="79"/>
      <c r="C9" s="79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I9" s="288"/>
      <c r="BJ9" s="288"/>
      <c r="BK9" s="289"/>
      <c r="BL9" s="288"/>
      <c r="BM9" s="288"/>
      <c r="BN9" s="288"/>
      <c r="BO9" s="288"/>
      <c r="BP9" s="58"/>
      <c r="BQ9" s="58"/>
      <c r="BR9" s="58"/>
    </row>
    <row r="10" spans="1:70" ht="12.95" customHeight="1" x14ac:dyDescent="0.25">
      <c r="A10" s="80"/>
      <c r="B10" s="80"/>
      <c r="C10" s="80"/>
      <c r="D10" s="70"/>
      <c r="E10" s="148" t="s">
        <v>31</v>
      </c>
      <c r="F10" s="148"/>
      <c r="G10" s="148"/>
      <c r="H10" s="148"/>
      <c r="I10" s="148"/>
      <c r="J10" s="20" t="s">
        <v>32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70"/>
      <c r="BI10" s="288"/>
      <c r="BJ10" s="288"/>
      <c r="BK10" s="289"/>
      <c r="BL10" s="59" t="s">
        <v>33</v>
      </c>
      <c r="BM10" s="59" t="s">
        <v>34</v>
      </c>
      <c r="BN10" s="59" t="s">
        <v>35</v>
      </c>
      <c r="BO10" s="59" t="s">
        <v>36</v>
      </c>
      <c r="BP10" s="58"/>
      <c r="BQ10" s="58"/>
      <c r="BR10" s="58"/>
    </row>
    <row r="11" spans="1:70" ht="12.95" customHeight="1" x14ac:dyDescent="0.25">
      <c r="A11" s="80"/>
      <c r="B11" s="80"/>
      <c r="C11" s="81"/>
      <c r="D11" s="70"/>
      <c r="E11" s="156" t="s">
        <v>37</v>
      </c>
      <c r="F11" s="157"/>
      <c r="G11" s="157" t="s">
        <v>38</v>
      </c>
      <c r="H11" s="157"/>
      <c r="I11" s="157"/>
      <c r="J11" s="202" t="s">
        <v>39</v>
      </c>
      <c r="K11" s="202"/>
      <c r="L11" s="202"/>
      <c r="M11" s="202"/>
      <c r="N11" s="202"/>
      <c r="O11" s="202"/>
      <c r="P11" s="202"/>
      <c r="Q11" s="202"/>
      <c r="R11" s="202" t="s">
        <v>40</v>
      </c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157" t="s">
        <v>41</v>
      </c>
      <c r="BB11" s="157"/>
      <c r="BC11" s="157"/>
      <c r="BD11" s="157" t="s">
        <v>42</v>
      </c>
      <c r="BE11" s="157"/>
      <c r="BF11" s="157"/>
      <c r="BG11" s="157"/>
      <c r="BH11" s="70"/>
      <c r="BI11" s="288"/>
      <c r="BJ11" s="288"/>
      <c r="BK11" s="289"/>
      <c r="BL11" s="57"/>
      <c r="BM11" s="57"/>
      <c r="BN11" s="57"/>
      <c r="BO11" s="57"/>
      <c r="BP11" s="58"/>
      <c r="BQ11" s="58"/>
      <c r="BR11" s="58"/>
    </row>
    <row r="12" spans="1:70" ht="12.95" customHeight="1" x14ac:dyDescent="0.25">
      <c r="A12" s="80"/>
      <c r="B12" s="80"/>
      <c r="C12" s="80"/>
      <c r="D12" s="70"/>
      <c r="E12" s="211" t="s">
        <v>43</v>
      </c>
      <c r="F12" s="212"/>
      <c r="G12" s="212">
        <v>1</v>
      </c>
      <c r="H12" s="212"/>
      <c r="I12" s="218"/>
      <c r="J12" s="203" t="s">
        <v>44</v>
      </c>
      <c r="K12" s="204"/>
      <c r="L12" s="204"/>
      <c r="M12" s="204"/>
      <c r="N12" s="204"/>
      <c r="O12" s="204"/>
      <c r="P12" s="204"/>
      <c r="Q12" s="204"/>
      <c r="R12" s="204" t="s">
        <v>45</v>
      </c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12">
        <v>5</v>
      </c>
      <c r="BB12" s="212"/>
      <c r="BC12" s="212"/>
      <c r="BD12" s="102">
        <v>4</v>
      </c>
      <c r="BE12" s="102">
        <v>4</v>
      </c>
      <c r="BF12" s="102" t="s">
        <v>46</v>
      </c>
      <c r="BG12" s="102" t="s">
        <v>46</v>
      </c>
      <c r="BH12" s="70"/>
      <c r="BI12" s="103">
        <v>1</v>
      </c>
      <c r="BJ12" s="57" t="b">
        <f>AND(E12="y",NOT(ISBLANK(J12)))</f>
        <v>1</v>
      </c>
      <c r="BK12" s="61">
        <v>1</v>
      </c>
      <c r="BL12" s="57">
        <f t="shared" ref="BL12:BO14" si="0">IF(OR(SUM($BD12:$BG12)=0,BD12="-"),IF(BD12="x",$BA12/COUNTIF($BD12:$BG12,"x"),0),$BA12/SUM($BD12:$BG12)*BD12)</f>
        <v>2.5</v>
      </c>
      <c r="BM12" s="57">
        <f t="shared" si="0"/>
        <v>2.5</v>
      </c>
      <c r="BN12" s="57">
        <f t="shared" si="0"/>
        <v>0</v>
      </c>
      <c r="BO12" s="57">
        <f t="shared" si="0"/>
        <v>0</v>
      </c>
      <c r="BP12" s="58"/>
      <c r="BQ12" s="58"/>
      <c r="BR12" s="58"/>
    </row>
    <row r="13" spans="1:70" ht="12.95" customHeight="1" x14ac:dyDescent="0.25">
      <c r="E13" s="158" t="s">
        <v>43</v>
      </c>
      <c r="F13" s="159"/>
      <c r="G13" s="159">
        <v>1</v>
      </c>
      <c r="H13" s="159"/>
      <c r="I13" s="219"/>
      <c r="J13" s="216" t="s">
        <v>47</v>
      </c>
      <c r="K13" s="217"/>
      <c r="L13" s="217"/>
      <c r="M13" s="217"/>
      <c r="N13" s="217"/>
      <c r="O13" s="217"/>
      <c r="P13" s="217"/>
      <c r="Q13" s="217"/>
      <c r="R13" s="217" t="s">
        <v>48</v>
      </c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159">
        <v>1</v>
      </c>
      <c r="BB13" s="159"/>
      <c r="BC13" s="159"/>
      <c r="BD13" s="18" t="s">
        <v>49</v>
      </c>
      <c r="BE13" s="18" t="s">
        <v>49</v>
      </c>
      <c r="BF13" s="18" t="s">
        <v>49</v>
      </c>
      <c r="BG13" s="18" t="s">
        <v>49</v>
      </c>
      <c r="BI13" s="61">
        <v>1</v>
      </c>
      <c r="BJ13" s="57" t="b">
        <f>AND(E13="y",NOT(ISBLANK(J13)))</f>
        <v>1</v>
      </c>
      <c r="BK13" s="61">
        <v>1</v>
      </c>
      <c r="BL13" s="57">
        <f t="shared" si="0"/>
        <v>0.25</v>
      </c>
      <c r="BM13" s="57">
        <f t="shared" si="0"/>
        <v>0.25</v>
      </c>
      <c r="BN13" s="57">
        <f t="shared" si="0"/>
        <v>0.25</v>
      </c>
      <c r="BO13" s="57">
        <f t="shared" si="0"/>
        <v>0.25</v>
      </c>
      <c r="BP13" s="58"/>
      <c r="BQ13" s="58"/>
      <c r="BR13" s="58"/>
    </row>
    <row r="14" spans="1:70" ht="12.95" customHeight="1" x14ac:dyDescent="0.25">
      <c r="E14" s="192" t="s">
        <v>43</v>
      </c>
      <c r="F14" s="193"/>
      <c r="G14" s="220">
        <v>1</v>
      </c>
      <c r="H14" s="221"/>
      <c r="I14" s="222"/>
      <c r="J14" s="216" t="s">
        <v>50</v>
      </c>
      <c r="K14" s="217"/>
      <c r="L14" s="217"/>
      <c r="M14" s="217"/>
      <c r="N14" s="217"/>
      <c r="O14" s="217"/>
      <c r="P14" s="217"/>
      <c r="Q14" s="217"/>
      <c r="R14" s="217" t="s">
        <v>51</v>
      </c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3">
        <v>5</v>
      </c>
      <c r="BB14" s="214"/>
      <c r="BC14" s="215"/>
      <c r="BD14" s="105">
        <v>2</v>
      </c>
      <c r="BE14" s="105" t="s">
        <v>46</v>
      </c>
      <c r="BF14" s="105" t="s">
        <v>46</v>
      </c>
      <c r="BG14" s="105" t="s">
        <v>46</v>
      </c>
      <c r="BI14" s="61">
        <v>1</v>
      </c>
      <c r="BJ14" s="57" t="b">
        <f>AND(E14="y",NOT(ISBLANK(J14)))</f>
        <v>1</v>
      </c>
      <c r="BK14" s="61">
        <v>1</v>
      </c>
      <c r="BL14" s="57">
        <f t="shared" si="0"/>
        <v>5</v>
      </c>
      <c r="BM14" s="57">
        <f t="shared" si="0"/>
        <v>0</v>
      </c>
      <c r="BN14" s="57">
        <f t="shared" si="0"/>
        <v>0</v>
      </c>
      <c r="BO14" s="57">
        <f t="shared" si="0"/>
        <v>0</v>
      </c>
      <c r="BP14" s="58"/>
      <c r="BQ14" s="58"/>
      <c r="BR14" s="58"/>
    </row>
    <row r="15" spans="1:70" ht="12.95" customHeight="1" x14ac:dyDescent="0.25">
      <c r="C15" s="80"/>
      <c r="D15" s="70"/>
      <c r="E15" s="145" t="s">
        <v>52</v>
      </c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6">
        <f>SUMIF($BJ12:$BJ14,TRUE,BA12:BA14)</f>
        <v>11</v>
      </c>
      <c r="BB15" s="146"/>
      <c r="BC15" s="146"/>
      <c r="BD15" s="4"/>
      <c r="BE15" s="4"/>
      <c r="BF15" s="4"/>
      <c r="BG15" s="4"/>
      <c r="BH15" s="70"/>
      <c r="BI15" s="103"/>
      <c r="BJ15" s="57"/>
      <c r="BK15" s="57"/>
      <c r="BL15" s="57"/>
      <c r="BM15" s="57"/>
      <c r="BN15" s="57"/>
      <c r="BO15" s="57"/>
      <c r="BP15" s="58"/>
      <c r="BQ15" s="58"/>
      <c r="BR15" s="58"/>
    </row>
    <row r="16" spans="1:70" ht="12.95" customHeight="1" x14ac:dyDescent="0.25">
      <c r="C16" s="80"/>
      <c r="D16" s="7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70"/>
      <c r="BI16" s="103"/>
      <c r="BJ16" s="57"/>
      <c r="BK16" s="57"/>
      <c r="BL16" s="57"/>
      <c r="BM16" s="57"/>
      <c r="BN16" s="57"/>
      <c r="BO16" s="57"/>
      <c r="BP16" s="58"/>
      <c r="BQ16" s="58"/>
      <c r="BR16" s="58"/>
    </row>
    <row r="17" spans="3:70" ht="12.95" customHeight="1" x14ac:dyDescent="0.25">
      <c r="C17" s="80"/>
      <c r="D17" s="70"/>
      <c r="E17" s="148" t="s">
        <v>31</v>
      </c>
      <c r="F17" s="148"/>
      <c r="G17" s="148"/>
      <c r="H17" s="148"/>
      <c r="I17" s="148"/>
      <c r="J17" s="20" t="s">
        <v>53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48"/>
      <c r="Z17" s="48"/>
      <c r="AA17" s="30"/>
      <c r="AB17" s="149" t="s">
        <v>54</v>
      </c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70"/>
      <c r="BI17" s="103"/>
      <c r="BJ17" s="57" t="b">
        <f>COUNTIF(BJ19:BJ21,TRUE)=BJ18</f>
        <v>0</v>
      </c>
      <c r="BK17" s="57"/>
      <c r="BL17" s="57"/>
      <c r="BM17" s="57"/>
      <c r="BN17" s="57"/>
      <c r="BO17" s="57"/>
      <c r="BP17" s="58"/>
      <c r="BQ17" s="58"/>
      <c r="BR17" s="58"/>
    </row>
    <row r="18" spans="3:70" ht="12.95" customHeight="1" x14ac:dyDescent="0.25">
      <c r="C18" s="80"/>
      <c r="D18" s="70"/>
      <c r="E18" s="156" t="s">
        <v>37</v>
      </c>
      <c r="F18" s="157"/>
      <c r="G18" s="157" t="s">
        <v>38</v>
      </c>
      <c r="H18" s="157"/>
      <c r="I18" s="157"/>
      <c r="J18" s="202" t="s">
        <v>39</v>
      </c>
      <c r="K18" s="202"/>
      <c r="L18" s="202"/>
      <c r="M18" s="202"/>
      <c r="N18" s="202"/>
      <c r="O18" s="202"/>
      <c r="P18" s="202"/>
      <c r="Q18" s="202"/>
      <c r="R18" s="202" t="s">
        <v>40</v>
      </c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157" t="s">
        <v>41</v>
      </c>
      <c r="BB18" s="157"/>
      <c r="BC18" s="157"/>
      <c r="BD18" s="157" t="s">
        <v>42</v>
      </c>
      <c r="BE18" s="157"/>
      <c r="BF18" s="157"/>
      <c r="BG18" s="157"/>
      <c r="BH18" s="70"/>
      <c r="BI18" s="103"/>
      <c r="BJ18" s="61">
        <v>1</v>
      </c>
      <c r="BK18" s="57"/>
      <c r="BL18" s="57"/>
      <c r="BM18" s="57"/>
      <c r="BN18" s="57"/>
      <c r="BO18" s="57"/>
      <c r="BP18" s="58"/>
      <c r="BQ18" s="58"/>
      <c r="BR18" s="58"/>
    </row>
    <row r="19" spans="3:70" ht="12.95" customHeight="1" x14ac:dyDescent="0.25">
      <c r="C19" s="78" t="s">
        <v>55</v>
      </c>
      <c r="E19" s="178"/>
      <c r="F19" s="179"/>
      <c r="G19" s="140">
        <v>1</v>
      </c>
      <c r="H19" s="140"/>
      <c r="I19" s="141"/>
      <c r="J19" s="190" t="s">
        <v>56</v>
      </c>
      <c r="K19" s="191"/>
      <c r="L19" s="191"/>
      <c r="M19" s="191"/>
      <c r="N19" s="191"/>
      <c r="O19" s="191"/>
      <c r="P19" s="191"/>
      <c r="Q19" s="191"/>
      <c r="R19" s="191" t="s">
        <v>57</v>
      </c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20">
        <v>4</v>
      </c>
      <c r="BB19" s="120"/>
      <c r="BC19" s="120"/>
      <c r="BD19" s="53">
        <v>2</v>
      </c>
      <c r="BE19" s="53">
        <v>2</v>
      </c>
      <c r="BF19" s="53" t="s">
        <v>46</v>
      </c>
      <c r="BG19" s="53" t="s">
        <v>46</v>
      </c>
      <c r="BJ19" s="57" t="b">
        <f>AND(E19="y",NOT(ISBLANK(J19)))</f>
        <v>0</v>
      </c>
      <c r="BK19" s="61">
        <v>1</v>
      </c>
      <c r="BL19" s="57">
        <f t="shared" ref="BL19:BO21" si="1">IF(OR(SUM($BD19:$BG19)=0,BD19="-"),IF(BD19="x",$BA19/COUNTIF($BD19:$BG19,"x"),0),$BA19/SUM($BD19:$BG19)*BD19)</f>
        <v>2</v>
      </c>
      <c r="BM19" s="57">
        <f t="shared" si="1"/>
        <v>2</v>
      </c>
      <c r="BN19" s="57">
        <f t="shared" si="1"/>
        <v>0</v>
      </c>
      <c r="BO19" s="57">
        <f t="shared" si="1"/>
        <v>0</v>
      </c>
      <c r="BP19" s="58"/>
      <c r="BQ19" s="58"/>
      <c r="BR19" s="58"/>
    </row>
    <row r="20" spans="3:70" ht="12.95" customHeight="1" x14ac:dyDescent="0.25">
      <c r="E20" s="131"/>
      <c r="F20" s="132"/>
      <c r="G20" s="142">
        <v>1</v>
      </c>
      <c r="H20" s="142"/>
      <c r="I20" s="143"/>
      <c r="J20" s="119" t="s">
        <v>58</v>
      </c>
      <c r="K20" s="134"/>
      <c r="L20" s="134"/>
      <c r="M20" s="134"/>
      <c r="N20" s="134"/>
      <c r="O20" s="134"/>
      <c r="P20" s="134"/>
      <c r="Q20" s="134"/>
      <c r="R20" s="134" t="s">
        <v>59</v>
      </c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6">
        <v>5</v>
      </c>
      <c r="BB20" s="136"/>
      <c r="BC20" s="136"/>
      <c r="BD20" s="19">
        <v>4</v>
      </c>
      <c r="BE20" s="19">
        <v>4</v>
      </c>
      <c r="BF20" s="19" t="s">
        <v>46</v>
      </c>
      <c r="BG20" s="19" t="s">
        <v>46</v>
      </c>
      <c r="BJ20" s="57" t="b">
        <f>AND(E20="y",NOT(ISBLANK(J20)))</f>
        <v>0</v>
      </c>
      <c r="BK20" s="61">
        <v>1</v>
      </c>
      <c r="BL20" s="57">
        <f t="shared" si="1"/>
        <v>2.5</v>
      </c>
      <c r="BM20" s="57">
        <f t="shared" si="1"/>
        <v>2.5</v>
      </c>
      <c r="BN20" s="57">
        <f t="shared" si="1"/>
        <v>0</v>
      </c>
      <c r="BO20" s="57">
        <f t="shared" si="1"/>
        <v>0</v>
      </c>
      <c r="BP20" s="58"/>
      <c r="BQ20" s="58"/>
      <c r="BR20" s="58"/>
    </row>
    <row r="21" spans="3:70" ht="12.95" customHeight="1" x14ac:dyDescent="0.25">
      <c r="E21" s="176"/>
      <c r="F21" s="177"/>
      <c r="G21" s="168">
        <v>1</v>
      </c>
      <c r="H21" s="168"/>
      <c r="I21" s="169"/>
      <c r="J21" s="119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6"/>
      <c r="BB21" s="136"/>
      <c r="BC21" s="136"/>
      <c r="BD21" s="19" t="s">
        <v>46</v>
      </c>
      <c r="BE21" s="19" t="s">
        <v>46</v>
      </c>
      <c r="BF21" s="19" t="s">
        <v>46</v>
      </c>
      <c r="BG21" s="19" t="s">
        <v>46</v>
      </c>
      <c r="BJ21" s="57" t="b">
        <f>AND(E21="y",NOT(ISBLANK(J21)))</f>
        <v>0</v>
      </c>
      <c r="BK21" s="61">
        <v>1</v>
      </c>
      <c r="BL21" s="57">
        <f t="shared" si="1"/>
        <v>0</v>
      </c>
      <c r="BM21" s="57">
        <f t="shared" si="1"/>
        <v>0</v>
      </c>
      <c r="BN21" s="57">
        <f t="shared" si="1"/>
        <v>0</v>
      </c>
      <c r="BO21" s="57">
        <f t="shared" si="1"/>
        <v>0</v>
      </c>
      <c r="BP21" s="58"/>
      <c r="BQ21" s="58"/>
      <c r="BR21" s="58"/>
    </row>
    <row r="22" spans="3:70" ht="12.95" customHeight="1" x14ac:dyDescent="0.25">
      <c r="E22" s="145" t="s">
        <v>52</v>
      </c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6">
        <f>SUMIF($BJ19:$BJ21,TRUE,BA19:BA21)</f>
        <v>0</v>
      </c>
      <c r="BB22" s="146"/>
      <c r="BC22" s="146"/>
      <c r="BD22" s="4"/>
      <c r="BE22" s="4"/>
      <c r="BF22" s="4"/>
      <c r="BG22" s="4"/>
      <c r="BJ22" s="57"/>
      <c r="BK22" s="57"/>
      <c r="BL22" s="57"/>
      <c r="BM22" s="57"/>
      <c r="BN22" s="57"/>
      <c r="BO22" s="57"/>
      <c r="BP22" s="58"/>
      <c r="BQ22" s="58"/>
      <c r="BR22" s="58"/>
    </row>
    <row r="23" spans="3:70" ht="12.95" customHeight="1" x14ac:dyDescent="0.25"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J23" s="57"/>
      <c r="BK23" s="57"/>
      <c r="BL23" s="57"/>
      <c r="BM23" s="57"/>
      <c r="BN23" s="57"/>
      <c r="BO23" s="57"/>
      <c r="BP23" s="58"/>
      <c r="BQ23" s="58"/>
      <c r="BR23" s="58"/>
    </row>
    <row r="24" spans="3:70" ht="12.95" customHeight="1" x14ac:dyDescent="0.25">
      <c r="E24" s="148" t="s">
        <v>31</v>
      </c>
      <c r="F24" s="148"/>
      <c r="G24" s="148"/>
      <c r="H24" s="148"/>
      <c r="I24" s="148"/>
      <c r="J24" s="20" t="s">
        <v>60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J24" s="57"/>
      <c r="BK24" s="57"/>
      <c r="BL24" s="57"/>
      <c r="BM24" s="57"/>
      <c r="BN24" s="57"/>
      <c r="BO24" s="57"/>
      <c r="BP24" s="58"/>
      <c r="BQ24" s="58"/>
      <c r="BR24" s="58"/>
    </row>
    <row r="25" spans="3:70" ht="12.95" customHeight="1" x14ac:dyDescent="0.25">
      <c r="E25" s="161" t="s">
        <v>37</v>
      </c>
      <c r="F25" s="161"/>
      <c r="G25" s="161" t="s">
        <v>38</v>
      </c>
      <c r="H25" s="161"/>
      <c r="I25" s="161"/>
      <c r="J25" s="184" t="s">
        <v>39</v>
      </c>
      <c r="K25" s="184"/>
      <c r="L25" s="184"/>
      <c r="M25" s="184"/>
      <c r="N25" s="184"/>
      <c r="O25" s="184"/>
      <c r="P25" s="184"/>
      <c r="Q25" s="184"/>
      <c r="R25" s="184" t="s">
        <v>40</v>
      </c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61" t="s">
        <v>41</v>
      </c>
      <c r="BB25" s="161"/>
      <c r="BC25" s="161"/>
      <c r="BD25" s="161" t="s">
        <v>42</v>
      </c>
      <c r="BE25" s="161"/>
      <c r="BF25" s="161"/>
      <c r="BG25" s="161"/>
      <c r="BJ25" s="57"/>
      <c r="BK25" s="57"/>
      <c r="BL25" s="57"/>
      <c r="BM25" s="57"/>
      <c r="BN25" s="57"/>
      <c r="BO25" s="57"/>
      <c r="BP25" s="58"/>
      <c r="BQ25" s="58"/>
      <c r="BR25" s="58"/>
    </row>
    <row r="26" spans="3:70" ht="12.95" customHeight="1" x14ac:dyDescent="0.25">
      <c r="E26" s="160" t="s">
        <v>43</v>
      </c>
      <c r="F26" s="120"/>
      <c r="G26" s="120">
        <v>1</v>
      </c>
      <c r="H26" s="120"/>
      <c r="I26" s="121"/>
      <c r="J26" s="190" t="s">
        <v>61</v>
      </c>
      <c r="K26" s="191"/>
      <c r="L26" s="191"/>
      <c r="M26" s="191"/>
      <c r="N26" s="191"/>
      <c r="O26" s="191"/>
      <c r="P26" s="191"/>
      <c r="Q26" s="191"/>
      <c r="R26" s="191" t="s">
        <v>62</v>
      </c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20">
        <v>5</v>
      </c>
      <c r="BB26" s="120"/>
      <c r="BC26" s="120"/>
      <c r="BD26" s="53" t="s">
        <v>46</v>
      </c>
      <c r="BE26" s="53" t="s">
        <v>46</v>
      </c>
      <c r="BF26" s="53">
        <v>4</v>
      </c>
      <c r="BG26" s="53">
        <v>4</v>
      </c>
      <c r="BI26" s="61">
        <v>1</v>
      </c>
      <c r="BJ26" s="57" t="b">
        <f t="shared" ref="BJ26:BJ32" si="2">AND(E26="y",NOT(ISBLANK(J26)))</f>
        <v>1</v>
      </c>
      <c r="BK26" s="61">
        <v>1</v>
      </c>
      <c r="BL26" s="57">
        <f t="shared" ref="BL26:BO32" si="3">IF(OR(SUM($BD26:$BG26)=0,BD26="-"),IF(BD26="x",$BA26/COUNTIF($BD26:$BG26,"x"),0),$BA26/SUM($BD26:$BG26)*BD26)</f>
        <v>0</v>
      </c>
      <c r="BM26" s="57">
        <f t="shared" si="3"/>
        <v>0</v>
      </c>
      <c r="BN26" s="57">
        <f t="shared" si="3"/>
        <v>2.5</v>
      </c>
      <c r="BO26" s="57">
        <f t="shared" si="3"/>
        <v>2.5</v>
      </c>
      <c r="BP26" s="58"/>
      <c r="BQ26" s="58"/>
      <c r="BR26" s="58"/>
    </row>
    <row r="27" spans="3:70" ht="12.95" customHeight="1" x14ac:dyDescent="0.25">
      <c r="E27" s="135" t="s">
        <v>43</v>
      </c>
      <c r="F27" s="136"/>
      <c r="G27" s="136">
        <v>1</v>
      </c>
      <c r="H27" s="136"/>
      <c r="I27" s="258"/>
      <c r="J27" s="119" t="s">
        <v>63</v>
      </c>
      <c r="K27" s="134"/>
      <c r="L27" s="134"/>
      <c r="M27" s="134"/>
      <c r="N27" s="134"/>
      <c r="O27" s="134"/>
      <c r="P27" s="134"/>
      <c r="Q27" s="134"/>
      <c r="R27" s="134" t="s">
        <v>64</v>
      </c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6">
        <v>6</v>
      </c>
      <c r="BB27" s="136"/>
      <c r="BC27" s="136"/>
      <c r="BD27" s="19" t="s">
        <v>46</v>
      </c>
      <c r="BE27" s="19" t="s">
        <v>46</v>
      </c>
      <c r="BF27" s="19">
        <v>3</v>
      </c>
      <c r="BG27" s="19">
        <v>3</v>
      </c>
      <c r="BI27" s="61">
        <v>1</v>
      </c>
      <c r="BJ27" s="57" t="b">
        <f t="shared" si="2"/>
        <v>1</v>
      </c>
      <c r="BK27" s="61">
        <v>1</v>
      </c>
      <c r="BL27" s="57">
        <f t="shared" si="3"/>
        <v>0</v>
      </c>
      <c r="BM27" s="57">
        <f t="shared" si="3"/>
        <v>0</v>
      </c>
      <c r="BN27" s="57">
        <f t="shared" si="3"/>
        <v>3</v>
      </c>
      <c r="BO27" s="57">
        <f t="shared" si="3"/>
        <v>3</v>
      </c>
      <c r="BP27" s="58"/>
      <c r="BQ27" s="58"/>
      <c r="BR27" s="58"/>
    </row>
    <row r="28" spans="3:70" ht="12.95" customHeight="1" x14ac:dyDescent="0.25">
      <c r="E28" s="135" t="s">
        <v>43</v>
      </c>
      <c r="F28" s="136"/>
      <c r="G28" s="136">
        <v>1</v>
      </c>
      <c r="H28" s="136"/>
      <c r="I28" s="258"/>
      <c r="J28" s="119" t="s">
        <v>65</v>
      </c>
      <c r="K28" s="134"/>
      <c r="L28" s="134"/>
      <c r="M28" s="134"/>
      <c r="N28" s="134"/>
      <c r="O28" s="134"/>
      <c r="P28" s="134"/>
      <c r="Q28" s="134"/>
      <c r="R28" s="134" t="s">
        <v>66</v>
      </c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6">
        <v>3</v>
      </c>
      <c r="BB28" s="136"/>
      <c r="BC28" s="136"/>
      <c r="BD28" s="19">
        <v>4</v>
      </c>
      <c r="BE28" s="19" t="s">
        <v>46</v>
      </c>
      <c r="BF28" s="19" t="s">
        <v>46</v>
      </c>
      <c r="BG28" s="19" t="s">
        <v>46</v>
      </c>
      <c r="BI28" s="61">
        <v>1</v>
      </c>
      <c r="BJ28" s="57" t="b">
        <f t="shared" si="2"/>
        <v>1</v>
      </c>
      <c r="BK28" s="61">
        <v>1</v>
      </c>
      <c r="BL28" s="57">
        <f t="shared" si="3"/>
        <v>3</v>
      </c>
      <c r="BM28" s="57">
        <f t="shared" si="3"/>
        <v>0</v>
      </c>
      <c r="BN28" s="57">
        <f t="shared" si="3"/>
        <v>0</v>
      </c>
      <c r="BO28" s="57">
        <f t="shared" si="3"/>
        <v>0</v>
      </c>
      <c r="BP28" s="58"/>
      <c r="BQ28" s="58"/>
      <c r="BR28" s="58"/>
    </row>
    <row r="29" spans="3:70" ht="12.95" customHeight="1" x14ac:dyDescent="0.25">
      <c r="E29" s="135" t="s">
        <v>43</v>
      </c>
      <c r="F29" s="136"/>
      <c r="G29" s="136">
        <v>1</v>
      </c>
      <c r="H29" s="136"/>
      <c r="I29" s="258"/>
      <c r="J29" s="119" t="s">
        <v>67</v>
      </c>
      <c r="K29" s="134"/>
      <c r="L29" s="134"/>
      <c r="M29" s="134"/>
      <c r="N29" s="134"/>
      <c r="O29" s="134"/>
      <c r="P29" s="134"/>
      <c r="Q29" s="134"/>
      <c r="R29" s="134" t="s">
        <v>68</v>
      </c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6">
        <v>7</v>
      </c>
      <c r="BB29" s="136"/>
      <c r="BC29" s="136"/>
      <c r="BD29" s="19">
        <v>4</v>
      </c>
      <c r="BE29" s="19">
        <v>4</v>
      </c>
      <c r="BF29" s="19" t="s">
        <v>46</v>
      </c>
      <c r="BG29" s="19" t="s">
        <v>46</v>
      </c>
      <c r="BI29" s="61">
        <v>1</v>
      </c>
      <c r="BJ29" s="57" t="b">
        <f t="shared" si="2"/>
        <v>1</v>
      </c>
      <c r="BK29" s="61">
        <v>1</v>
      </c>
      <c r="BL29" s="57">
        <f t="shared" si="3"/>
        <v>3.5</v>
      </c>
      <c r="BM29" s="57">
        <f t="shared" si="3"/>
        <v>3.5</v>
      </c>
      <c r="BN29" s="57">
        <f t="shared" si="3"/>
        <v>0</v>
      </c>
      <c r="BO29" s="57">
        <f t="shared" si="3"/>
        <v>0</v>
      </c>
      <c r="BP29" s="58"/>
      <c r="BQ29" s="58"/>
      <c r="BR29" s="58"/>
    </row>
    <row r="30" spans="3:70" ht="12.95" customHeight="1" x14ac:dyDescent="0.25">
      <c r="E30" s="155" t="s">
        <v>43</v>
      </c>
      <c r="F30" s="130"/>
      <c r="G30" s="128">
        <v>1</v>
      </c>
      <c r="H30" s="129"/>
      <c r="I30" s="137"/>
      <c r="J30" s="117" t="s">
        <v>69</v>
      </c>
      <c r="K30" s="118"/>
      <c r="L30" s="118"/>
      <c r="M30" s="118"/>
      <c r="N30" s="118"/>
      <c r="O30" s="118"/>
      <c r="P30" s="118"/>
      <c r="Q30" s="119"/>
      <c r="R30" s="127" t="s">
        <v>70</v>
      </c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9"/>
      <c r="BA30" s="128">
        <v>4</v>
      </c>
      <c r="BB30" s="129"/>
      <c r="BC30" s="130"/>
      <c r="BD30" s="19" t="s">
        <v>46</v>
      </c>
      <c r="BE30" s="19" t="s">
        <v>46</v>
      </c>
      <c r="BF30" s="19">
        <v>2</v>
      </c>
      <c r="BG30" s="19">
        <v>2</v>
      </c>
      <c r="BI30" s="61">
        <v>1</v>
      </c>
      <c r="BJ30" s="57" t="b">
        <f t="shared" si="2"/>
        <v>1</v>
      </c>
      <c r="BK30" s="61">
        <v>1</v>
      </c>
      <c r="BL30" s="57">
        <f t="shared" si="3"/>
        <v>0</v>
      </c>
      <c r="BM30" s="57">
        <f t="shared" si="3"/>
        <v>0</v>
      </c>
      <c r="BN30" s="57">
        <f t="shared" si="3"/>
        <v>2</v>
      </c>
      <c r="BO30" s="57">
        <f t="shared" si="3"/>
        <v>2</v>
      </c>
      <c r="BP30" s="58"/>
      <c r="BQ30" s="58"/>
      <c r="BR30" s="58"/>
    </row>
    <row r="31" spans="3:70" ht="12.95" customHeight="1" x14ac:dyDescent="0.25">
      <c r="E31" s="155"/>
      <c r="F31" s="130"/>
      <c r="G31" s="128"/>
      <c r="H31" s="129"/>
      <c r="I31" s="137"/>
      <c r="J31" s="117"/>
      <c r="K31" s="118"/>
      <c r="L31" s="118"/>
      <c r="M31" s="118"/>
      <c r="N31" s="118"/>
      <c r="O31" s="118"/>
      <c r="P31" s="118"/>
      <c r="Q31" s="119"/>
      <c r="R31" s="127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9"/>
      <c r="BA31" s="128"/>
      <c r="BB31" s="129"/>
      <c r="BC31" s="130"/>
      <c r="BD31" s="19" t="s">
        <v>46</v>
      </c>
      <c r="BE31" s="19" t="s">
        <v>46</v>
      </c>
      <c r="BF31" s="19" t="s">
        <v>46</v>
      </c>
      <c r="BG31" s="19" t="s">
        <v>46</v>
      </c>
      <c r="BJ31" s="57" t="b">
        <f t="shared" si="2"/>
        <v>0</v>
      </c>
      <c r="BK31" s="61">
        <v>0</v>
      </c>
      <c r="BL31" s="57">
        <f t="shared" si="3"/>
        <v>0</v>
      </c>
      <c r="BM31" s="57">
        <f t="shared" si="3"/>
        <v>0</v>
      </c>
      <c r="BN31" s="57">
        <f t="shared" si="3"/>
        <v>0</v>
      </c>
      <c r="BO31" s="57">
        <f t="shared" si="3"/>
        <v>0</v>
      </c>
      <c r="BP31" s="58"/>
      <c r="BQ31" s="58"/>
      <c r="BR31" s="58"/>
    </row>
    <row r="32" spans="3:70" ht="12.95" customHeight="1" x14ac:dyDescent="0.25">
      <c r="E32" s="185"/>
      <c r="F32" s="138"/>
      <c r="G32" s="138"/>
      <c r="H32" s="138"/>
      <c r="I32" s="139"/>
      <c r="J32" s="119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6"/>
      <c r="BB32" s="136"/>
      <c r="BC32" s="136"/>
      <c r="BD32" s="19" t="s">
        <v>46</v>
      </c>
      <c r="BE32" s="19" t="s">
        <v>46</v>
      </c>
      <c r="BF32" s="19" t="s">
        <v>46</v>
      </c>
      <c r="BG32" s="19" t="s">
        <v>46</v>
      </c>
      <c r="BJ32" s="57" t="b">
        <f t="shared" si="2"/>
        <v>0</v>
      </c>
      <c r="BK32" s="61">
        <v>0</v>
      </c>
      <c r="BL32" s="57">
        <f t="shared" si="3"/>
        <v>0</v>
      </c>
      <c r="BM32" s="57">
        <f t="shared" si="3"/>
        <v>0</v>
      </c>
      <c r="BN32" s="57">
        <f t="shared" si="3"/>
        <v>0</v>
      </c>
      <c r="BO32" s="57">
        <f t="shared" si="3"/>
        <v>0</v>
      </c>
      <c r="BP32" s="58"/>
      <c r="BQ32" s="58"/>
      <c r="BR32" s="58"/>
    </row>
    <row r="33" spans="1:70" ht="12.95" customHeight="1" x14ac:dyDescent="0.25">
      <c r="E33" s="145" t="s">
        <v>52</v>
      </c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6">
        <f>SUMIF($BJ26:$BJ32,TRUE,BA26:BA32)</f>
        <v>25</v>
      </c>
      <c r="BB33" s="146"/>
      <c r="BC33" s="146"/>
      <c r="BD33" s="4"/>
      <c r="BE33" s="4"/>
      <c r="BF33" s="4"/>
      <c r="BG33" s="4"/>
      <c r="BJ33" s="57"/>
      <c r="BK33" s="57"/>
      <c r="BL33" s="57"/>
      <c r="BM33" s="57"/>
      <c r="BN33" s="57"/>
      <c r="BO33" s="57"/>
      <c r="BP33" s="58"/>
      <c r="BQ33" s="58"/>
      <c r="BR33" s="58"/>
    </row>
    <row r="34" spans="1:70" ht="12.95" customHeight="1" x14ac:dyDescent="0.25"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J34" s="57"/>
      <c r="BK34" s="57"/>
      <c r="BL34" s="57"/>
      <c r="BM34" s="57"/>
      <c r="BN34" s="57"/>
      <c r="BO34" s="57"/>
      <c r="BP34" s="58"/>
      <c r="BQ34" s="58"/>
      <c r="BR34" s="58"/>
    </row>
    <row r="35" spans="1:70" ht="12.95" customHeight="1" x14ac:dyDescent="0.25">
      <c r="A35" s="116" t="s">
        <v>71</v>
      </c>
      <c r="B35" s="116"/>
      <c r="E35" s="148" t="s">
        <v>31</v>
      </c>
      <c r="F35" s="148"/>
      <c r="G35" s="148"/>
      <c r="H35" s="148"/>
      <c r="I35" s="148"/>
      <c r="J35" s="22" t="s">
        <v>72</v>
      </c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48"/>
      <c r="Z35" s="24"/>
      <c r="AA35" s="24"/>
      <c r="AB35" s="115" t="s">
        <v>73</v>
      </c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J35" s="57" t="b">
        <f>BK35&gt;=BJ36</f>
        <v>0</v>
      </c>
      <c r="BK35" s="65">
        <f>COUNTIF(BJ37:BJ48,TRUE)</f>
        <v>0</v>
      </c>
      <c r="BL35" s="57" t="b">
        <f>NOT(AND($BJ$45,$BJ$46))</f>
        <v>1</v>
      </c>
      <c r="BM35" s="57" t="s">
        <v>74</v>
      </c>
      <c r="BN35" s="57"/>
      <c r="BO35" s="57"/>
      <c r="BP35" s="58"/>
      <c r="BQ35" s="58"/>
      <c r="BR35" s="58"/>
    </row>
    <row r="36" spans="1:70" ht="12.95" customHeight="1" x14ac:dyDescent="0.25">
      <c r="A36" s="116"/>
      <c r="B36" s="116"/>
      <c r="E36" s="133" t="s">
        <v>37</v>
      </c>
      <c r="F36" s="133"/>
      <c r="G36" s="133" t="s">
        <v>38</v>
      </c>
      <c r="H36" s="133"/>
      <c r="I36" s="133"/>
      <c r="J36" s="144" t="s">
        <v>39</v>
      </c>
      <c r="K36" s="144"/>
      <c r="L36" s="144"/>
      <c r="M36" s="144"/>
      <c r="N36" s="144"/>
      <c r="O36" s="144"/>
      <c r="P36" s="144"/>
      <c r="Q36" s="144"/>
      <c r="R36" s="144" t="s">
        <v>40</v>
      </c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33" t="s">
        <v>41</v>
      </c>
      <c r="BB36" s="133"/>
      <c r="BC36" s="133"/>
      <c r="BD36" s="133" t="s">
        <v>42</v>
      </c>
      <c r="BE36" s="133"/>
      <c r="BF36" s="133"/>
      <c r="BG36" s="133"/>
      <c r="BJ36" s="61">
        <v>3</v>
      </c>
      <c r="BK36" s="62"/>
      <c r="BL36" s="57"/>
      <c r="BM36" s="57"/>
      <c r="BN36" s="57"/>
      <c r="BO36" s="57"/>
      <c r="BP36" s="58"/>
      <c r="BQ36" s="58"/>
      <c r="BR36" s="58"/>
    </row>
    <row r="37" spans="1:70" ht="12.95" customHeight="1" x14ac:dyDescent="0.25">
      <c r="A37" s="116"/>
      <c r="B37" s="116"/>
      <c r="E37" s="178"/>
      <c r="F37" s="179"/>
      <c r="G37" s="140">
        <v>1</v>
      </c>
      <c r="H37" s="140"/>
      <c r="I37" s="141"/>
      <c r="J37" s="190" t="s">
        <v>75</v>
      </c>
      <c r="K37" s="191"/>
      <c r="L37" s="191"/>
      <c r="M37" s="191"/>
      <c r="N37" s="191"/>
      <c r="O37" s="191"/>
      <c r="P37" s="191"/>
      <c r="Q37" s="191"/>
      <c r="R37" s="191" t="s">
        <v>76</v>
      </c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20">
        <v>4</v>
      </c>
      <c r="BB37" s="120"/>
      <c r="BC37" s="120"/>
      <c r="BD37" s="53" t="s">
        <v>46</v>
      </c>
      <c r="BE37" s="53">
        <v>4</v>
      </c>
      <c r="BF37" s="53" t="s">
        <v>46</v>
      </c>
      <c r="BG37" s="53" t="s">
        <v>46</v>
      </c>
      <c r="BJ37" s="57" t="b">
        <f t="shared" ref="BJ37:BJ48" si="4">AND(E37="y",NOT(ISBLANK(J37)))</f>
        <v>0</v>
      </c>
      <c r="BK37" s="61">
        <v>1</v>
      </c>
      <c r="BL37" s="57">
        <f t="shared" ref="BL37:BL48" si="5">IF(OR(SUM($BD37:$BG37)=0,BD37="-"),IF(BD37="x",$BA37/COUNTIF($BD37:$BG37,"x"),0),$BA37/SUM($BD37:$BG37)*BD37)</f>
        <v>0</v>
      </c>
      <c r="BM37" s="57">
        <f t="shared" ref="BM37:BM48" si="6">IF(OR(SUM($BD37:$BG37)=0,BE37="-"),IF(BE37="x",$BA37/COUNTIF($BD37:$BG37,"x"),0),$BA37/SUM($BD37:$BG37)*BE37)</f>
        <v>4</v>
      </c>
      <c r="BN37" s="57">
        <f t="shared" ref="BN37:BN48" si="7">IF(OR(SUM($BD37:$BG37)=0,BF37="-"),IF(BF37="x",$BA37/COUNTIF($BD37:$BG37,"x"),0),$BA37/SUM($BD37:$BG37)*BF37)</f>
        <v>0</v>
      </c>
      <c r="BO37" s="57">
        <f t="shared" ref="BO37:BO48" si="8">IF(OR(SUM($BD37:$BG37)=0,BG37="-"),IF(BG37="x",$BA37/COUNTIF($BD37:$BG37,"x"),0),$BA37/SUM($BD37:$BG37)*BG37)</f>
        <v>0</v>
      </c>
      <c r="BP37" s="58"/>
      <c r="BQ37" s="58"/>
      <c r="BR37" s="58"/>
    </row>
    <row r="38" spans="1:70" ht="12.95" customHeight="1" x14ac:dyDescent="0.25">
      <c r="A38" s="116"/>
      <c r="B38" s="116"/>
      <c r="E38" s="131"/>
      <c r="F38" s="132"/>
      <c r="G38" s="142">
        <v>1</v>
      </c>
      <c r="H38" s="142"/>
      <c r="I38" s="143"/>
      <c r="J38" s="119" t="s">
        <v>77</v>
      </c>
      <c r="K38" s="134"/>
      <c r="L38" s="134"/>
      <c r="M38" s="134"/>
      <c r="N38" s="134"/>
      <c r="O38" s="134"/>
      <c r="P38" s="134"/>
      <c r="Q38" s="134"/>
      <c r="R38" s="134" t="s">
        <v>78</v>
      </c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6">
        <v>4</v>
      </c>
      <c r="BB38" s="136"/>
      <c r="BC38" s="136"/>
      <c r="BD38" s="19" t="s">
        <v>46</v>
      </c>
      <c r="BE38" s="19" t="s">
        <v>46</v>
      </c>
      <c r="BF38" s="19">
        <v>4</v>
      </c>
      <c r="BG38" s="19" t="s">
        <v>46</v>
      </c>
      <c r="BJ38" s="57" t="b">
        <f t="shared" si="4"/>
        <v>0</v>
      </c>
      <c r="BK38" s="61">
        <v>1</v>
      </c>
      <c r="BL38" s="57">
        <f t="shared" si="5"/>
        <v>0</v>
      </c>
      <c r="BM38" s="57">
        <f t="shared" si="6"/>
        <v>0</v>
      </c>
      <c r="BN38" s="57">
        <f t="shared" si="7"/>
        <v>4</v>
      </c>
      <c r="BO38" s="57">
        <f t="shared" si="8"/>
        <v>0</v>
      </c>
      <c r="BP38" s="58"/>
      <c r="BQ38" s="58"/>
      <c r="BR38" s="58"/>
    </row>
    <row r="39" spans="1:70" ht="12.95" customHeight="1" x14ac:dyDescent="0.25">
      <c r="A39" s="116"/>
      <c r="B39" s="116"/>
      <c r="E39" s="131"/>
      <c r="F39" s="132"/>
      <c r="G39" s="142">
        <v>1</v>
      </c>
      <c r="H39" s="142"/>
      <c r="I39" s="143"/>
      <c r="J39" s="119" t="s">
        <v>79</v>
      </c>
      <c r="K39" s="134"/>
      <c r="L39" s="134"/>
      <c r="M39" s="134"/>
      <c r="N39" s="134"/>
      <c r="O39" s="134"/>
      <c r="P39" s="134"/>
      <c r="Q39" s="134"/>
      <c r="R39" s="134" t="s">
        <v>80</v>
      </c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6">
        <v>4</v>
      </c>
      <c r="BB39" s="136"/>
      <c r="BC39" s="136"/>
      <c r="BD39" s="19" t="s">
        <v>46</v>
      </c>
      <c r="BE39" s="19">
        <v>4</v>
      </c>
      <c r="BF39" s="19" t="s">
        <v>46</v>
      </c>
      <c r="BG39" s="19" t="s">
        <v>46</v>
      </c>
      <c r="BJ39" s="57" t="b">
        <f t="shared" ref="BJ39" si="9">AND(E39="y",NOT(ISBLANK(J39)))</f>
        <v>0</v>
      </c>
      <c r="BK39" s="61">
        <v>1</v>
      </c>
      <c r="BL39" s="57">
        <f t="shared" ref="BL39" si="10">IF(OR(SUM($BD39:$BG39)=0,BD39="-"),IF(BD39="x",$BA39/COUNTIF($BD39:$BG39,"x"),0),$BA39/SUM($BD39:$BG39)*BD39)</f>
        <v>0</v>
      </c>
      <c r="BM39" s="57">
        <f t="shared" ref="BM39" si="11">IF(OR(SUM($BD39:$BG39)=0,BE39="-"),IF(BE39="x",$BA39/COUNTIF($BD39:$BG39,"x"),0),$BA39/SUM($BD39:$BG39)*BE39)</f>
        <v>4</v>
      </c>
      <c r="BN39" s="57">
        <f t="shared" ref="BN39" si="12">IF(OR(SUM($BD39:$BG39)=0,BF39="-"),IF(BF39="x",$BA39/COUNTIF($BD39:$BG39,"x"),0),$BA39/SUM($BD39:$BG39)*BF39)</f>
        <v>0</v>
      </c>
      <c r="BO39" s="57">
        <f t="shared" ref="BO39" si="13">IF(OR(SUM($BD39:$BG39)=0,BG39="-"),IF(BG39="x",$BA39/COUNTIF($BD39:$BG39,"x"),0),$BA39/SUM($BD39:$BG39)*BG39)</f>
        <v>0</v>
      </c>
      <c r="BP39" s="58"/>
      <c r="BQ39" s="58"/>
      <c r="BR39" s="58"/>
    </row>
    <row r="40" spans="1:70" ht="12.95" customHeight="1" x14ac:dyDescent="0.25">
      <c r="A40" s="116"/>
      <c r="B40" s="116"/>
      <c r="E40" s="131"/>
      <c r="F40" s="132"/>
      <c r="G40" s="142">
        <v>1</v>
      </c>
      <c r="H40" s="142"/>
      <c r="I40" s="143"/>
      <c r="J40" s="119" t="s">
        <v>81</v>
      </c>
      <c r="K40" s="134"/>
      <c r="L40" s="134"/>
      <c r="M40" s="134"/>
      <c r="N40" s="134"/>
      <c r="O40" s="134"/>
      <c r="P40" s="134"/>
      <c r="Q40" s="134"/>
      <c r="R40" s="134" t="s">
        <v>82</v>
      </c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6">
        <v>4</v>
      </c>
      <c r="BB40" s="136"/>
      <c r="BC40" s="136"/>
      <c r="BD40" s="19" t="s">
        <v>46</v>
      </c>
      <c r="BE40" s="19" t="s">
        <v>46</v>
      </c>
      <c r="BF40" s="19">
        <v>4</v>
      </c>
      <c r="BG40" s="19" t="s">
        <v>46</v>
      </c>
      <c r="BJ40" s="57" t="b">
        <f t="shared" si="4"/>
        <v>0</v>
      </c>
      <c r="BK40" s="61">
        <v>1</v>
      </c>
      <c r="BL40" s="57">
        <f t="shared" si="5"/>
        <v>0</v>
      </c>
      <c r="BM40" s="57">
        <f t="shared" si="6"/>
        <v>0</v>
      </c>
      <c r="BN40" s="57">
        <f t="shared" si="7"/>
        <v>4</v>
      </c>
      <c r="BO40" s="57">
        <f t="shared" si="8"/>
        <v>0</v>
      </c>
      <c r="BP40" s="58"/>
      <c r="BQ40" s="58"/>
      <c r="BR40" s="58"/>
    </row>
    <row r="41" spans="1:70" ht="12.95" customHeight="1" x14ac:dyDescent="0.25">
      <c r="A41" s="116"/>
      <c r="B41" s="116"/>
      <c r="E41" s="131"/>
      <c r="F41" s="132"/>
      <c r="G41" s="142">
        <v>1</v>
      </c>
      <c r="H41" s="142"/>
      <c r="I41" s="143"/>
      <c r="J41" s="119" t="s">
        <v>83</v>
      </c>
      <c r="K41" s="134"/>
      <c r="L41" s="134"/>
      <c r="M41" s="134"/>
      <c r="N41" s="134"/>
      <c r="O41" s="134"/>
      <c r="P41" s="134"/>
      <c r="Q41" s="134"/>
      <c r="R41" s="134" t="s">
        <v>84</v>
      </c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28">
        <v>4</v>
      </c>
      <c r="BB41" s="129"/>
      <c r="BC41" s="130"/>
      <c r="BD41" s="19" t="s">
        <v>46</v>
      </c>
      <c r="BE41" s="19" t="s">
        <v>46</v>
      </c>
      <c r="BF41" s="19" t="s">
        <v>46</v>
      </c>
      <c r="BG41" s="19">
        <v>3</v>
      </c>
      <c r="BJ41" s="57" t="b">
        <f t="shared" ref="BJ41" si="14">AND(E41="y",NOT(ISBLANK(J41)))</f>
        <v>0</v>
      </c>
      <c r="BK41" s="61">
        <v>1</v>
      </c>
      <c r="BL41" s="57">
        <f t="shared" ref="BL41" si="15">IF(OR(SUM($BD41:$BG41)=0,BD41="-"),IF(BD41="x",$BA41/COUNTIF($BD41:$BG41,"x"),0),$BA41/SUM($BD41:$BG41)*BD41)</f>
        <v>0</v>
      </c>
      <c r="BM41" s="57">
        <f t="shared" ref="BM41" si="16">IF(OR(SUM($BD41:$BG41)=0,BE41="-"),IF(BE41="x",$BA41/COUNTIF($BD41:$BG41,"x"),0),$BA41/SUM($BD41:$BG41)*BE41)</f>
        <v>0</v>
      </c>
      <c r="BN41" s="57">
        <f t="shared" ref="BN41" si="17">IF(OR(SUM($BD41:$BG41)=0,BF41="-"),IF(BF41="x",$BA41/COUNTIF($BD41:$BG41,"x"),0),$BA41/SUM($BD41:$BG41)*BF41)</f>
        <v>0</v>
      </c>
      <c r="BO41" s="57">
        <f t="shared" ref="BO41" si="18">IF(OR(SUM($BD41:$BG41)=0,BG41="-"),IF(BG41="x",$BA41/COUNTIF($BD41:$BG41,"x"),0),$BA41/SUM($BD41:$BG41)*BG41)</f>
        <v>4</v>
      </c>
      <c r="BP41" s="58"/>
      <c r="BQ41" s="58"/>
      <c r="BR41" s="58"/>
    </row>
    <row r="42" spans="1:70" ht="12.95" customHeight="1" x14ac:dyDescent="0.25">
      <c r="A42" s="116"/>
      <c r="B42" s="116"/>
      <c r="E42" s="131"/>
      <c r="F42" s="132"/>
      <c r="G42" s="142">
        <v>1</v>
      </c>
      <c r="H42" s="142"/>
      <c r="I42" s="143"/>
      <c r="J42" s="117" t="s">
        <v>85</v>
      </c>
      <c r="K42" s="118"/>
      <c r="L42" s="118"/>
      <c r="M42" s="118"/>
      <c r="N42" s="118"/>
      <c r="O42" s="118"/>
      <c r="P42" s="118"/>
      <c r="Q42" s="119"/>
      <c r="R42" s="127" t="s">
        <v>86</v>
      </c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9"/>
      <c r="BA42" s="128">
        <v>3</v>
      </c>
      <c r="BB42" s="129"/>
      <c r="BC42" s="130"/>
      <c r="BD42" s="19" t="s">
        <v>46</v>
      </c>
      <c r="BE42" s="19" t="s">
        <v>46</v>
      </c>
      <c r="BF42" s="19" t="s">
        <v>46</v>
      </c>
      <c r="BG42" s="19">
        <v>4</v>
      </c>
      <c r="BJ42" s="57" t="b">
        <f t="shared" si="4"/>
        <v>0</v>
      </c>
      <c r="BK42" s="61">
        <v>1</v>
      </c>
      <c r="BL42" s="57">
        <f t="shared" si="5"/>
        <v>0</v>
      </c>
      <c r="BM42" s="57">
        <f t="shared" si="6"/>
        <v>0</v>
      </c>
      <c r="BN42" s="57">
        <f t="shared" si="7"/>
        <v>0</v>
      </c>
      <c r="BO42" s="57">
        <f t="shared" si="8"/>
        <v>3</v>
      </c>
      <c r="BP42" s="58"/>
      <c r="BQ42" s="58"/>
      <c r="BR42" s="58"/>
    </row>
    <row r="43" spans="1:70" ht="12.95" customHeight="1" x14ac:dyDescent="0.25">
      <c r="A43" s="92"/>
      <c r="B43" s="92"/>
      <c r="E43" s="131"/>
      <c r="F43" s="132"/>
      <c r="G43" s="142">
        <v>1</v>
      </c>
      <c r="H43" s="142"/>
      <c r="I43" s="143"/>
      <c r="J43" s="117" t="s">
        <v>87</v>
      </c>
      <c r="K43" s="118"/>
      <c r="L43" s="118"/>
      <c r="M43" s="118"/>
      <c r="N43" s="118"/>
      <c r="O43" s="118"/>
      <c r="P43" s="118"/>
      <c r="Q43" s="119"/>
      <c r="R43" s="127" t="s">
        <v>88</v>
      </c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9"/>
      <c r="BA43" s="128">
        <v>5</v>
      </c>
      <c r="BB43" s="129"/>
      <c r="BC43" s="130"/>
      <c r="BD43" s="19" t="s">
        <v>46</v>
      </c>
      <c r="BE43" s="19" t="s">
        <v>46</v>
      </c>
      <c r="BF43" s="19">
        <v>2</v>
      </c>
      <c r="BG43" s="19">
        <v>2</v>
      </c>
      <c r="BJ43" s="57" t="b">
        <f t="shared" si="4"/>
        <v>0</v>
      </c>
      <c r="BK43" s="61">
        <v>1</v>
      </c>
      <c r="BL43" s="57">
        <f t="shared" si="5"/>
        <v>0</v>
      </c>
      <c r="BM43" s="57">
        <f t="shared" si="6"/>
        <v>0</v>
      </c>
      <c r="BN43" s="57">
        <f t="shared" si="7"/>
        <v>2.5</v>
      </c>
      <c r="BO43" s="57">
        <f t="shared" si="8"/>
        <v>2.5</v>
      </c>
      <c r="BP43" s="58"/>
      <c r="BQ43" s="58"/>
      <c r="BR43" s="58"/>
    </row>
    <row r="44" spans="1:70" ht="12.95" customHeight="1" x14ac:dyDescent="0.25">
      <c r="E44" s="131"/>
      <c r="F44" s="132"/>
      <c r="G44" s="142">
        <v>1</v>
      </c>
      <c r="H44" s="142"/>
      <c r="I44" s="143"/>
      <c r="J44" s="117" t="s">
        <v>89</v>
      </c>
      <c r="K44" s="118"/>
      <c r="L44" s="118"/>
      <c r="M44" s="118"/>
      <c r="N44" s="118"/>
      <c r="O44" s="118"/>
      <c r="P44" s="118"/>
      <c r="Q44" s="119"/>
      <c r="R44" s="127" t="s">
        <v>90</v>
      </c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9"/>
      <c r="BA44" s="128">
        <v>5</v>
      </c>
      <c r="BB44" s="129"/>
      <c r="BC44" s="130"/>
      <c r="BD44" s="19" t="s">
        <v>46</v>
      </c>
      <c r="BE44" s="19">
        <v>6</v>
      </c>
      <c r="BF44" s="19" t="s">
        <v>46</v>
      </c>
      <c r="BG44" s="19" t="s">
        <v>46</v>
      </c>
      <c r="BJ44" s="57" t="b">
        <f t="shared" si="4"/>
        <v>0</v>
      </c>
      <c r="BK44" s="61">
        <v>1</v>
      </c>
      <c r="BL44" s="57">
        <f t="shared" si="5"/>
        <v>0</v>
      </c>
      <c r="BM44" s="57">
        <f t="shared" si="6"/>
        <v>5</v>
      </c>
      <c r="BN44" s="57">
        <f t="shared" si="7"/>
        <v>0</v>
      </c>
      <c r="BO44" s="57">
        <f t="shared" si="8"/>
        <v>0</v>
      </c>
      <c r="BP44" s="58"/>
      <c r="BQ44" s="58"/>
      <c r="BR44" s="58"/>
    </row>
    <row r="45" spans="1:70" ht="12.95" customHeight="1" x14ac:dyDescent="0.25">
      <c r="E45" s="131"/>
      <c r="F45" s="132"/>
      <c r="G45" s="142">
        <v>1</v>
      </c>
      <c r="H45" s="142"/>
      <c r="I45" s="143"/>
      <c r="J45" s="117" t="s">
        <v>91</v>
      </c>
      <c r="K45" s="118"/>
      <c r="L45" s="118"/>
      <c r="M45" s="118"/>
      <c r="N45" s="118"/>
      <c r="O45" s="118"/>
      <c r="P45" s="118"/>
      <c r="Q45" s="119"/>
      <c r="R45" s="127" t="s">
        <v>92</v>
      </c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9"/>
      <c r="BA45" s="128">
        <v>5</v>
      </c>
      <c r="BB45" s="129"/>
      <c r="BC45" s="130"/>
      <c r="BD45" s="19">
        <v>4</v>
      </c>
      <c r="BE45" s="19" t="s">
        <v>46</v>
      </c>
      <c r="BF45" s="19" t="s">
        <v>46</v>
      </c>
      <c r="BG45" s="19" t="s">
        <v>46</v>
      </c>
      <c r="BJ45" s="57" t="b">
        <f t="shared" si="4"/>
        <v>0</v>
      </c>
      <c r="BK45" s="61">
        <v>1</v>
      </c>
      <c r="BL45" s="57">
        <f t="shared" si="5"/>
        <v>5</v>
      </c>
      <c r="BM45" s="57">
        <f t="shared" si="6"/>
        <v>0</v>
      </c>
      <c r="BN45" s="57">
        <f t="shared" si="7"/>
        <v>0</v>
      </c>
      <c r="BO45" s="57">
        <f t="shared" si="8"/>
        <v>0</v>
      </c>
      <c r="BP45" s="58"/>
      <c r="BQ45" s="58"/>
      <c r="BR45" s="58"/>
    </row>
    <row r="46" spans="1:70" ht="12.95" customHeight="1" x14ac:dyDescent="0.25">
      <c r="E46" s="131"/>
      <c r="F46" s="132"/>
      <c r="G46" s="142">
        <v>1</v>
      </c>
      <c r="H46" s="142"/>
      <c r="I46" s="143"/>
      <c r="J46" s="117" t="s">
        <v>93</v>
      </c>
      <c r="K46" s="118"/>
      <c r="L46" s="118"/>
      <c r="M46" s="118"/>
      <c r="N46" s="118"/>
      <c r="O46" s="118"/>
      <c r="P46" s="118"/>
      <c r="Q46" s="119"/>
      <c r="R46" s="127" t="s">
        <v>94</v>
      </c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9"/>
      <c r="BA46" s="128">
        <v>6</v>
      </c>
      <c r="BB46" s="129"/>
      <c r="BC46" s="130"/>
      <c r="BD46" s="19">
        <v>6</v>
      </c>
      <c r="BE46" s="19" t="s">
        <v>46</v>
      </c>
      <c r="BF46" s="19" t="s">
        <v>46</v>
      </c>
      <c r="BG46" s="19" t="s">
        <v>46</v>
      </c>
      <c r="BJ46" s="57" t="b">
        <f t="shared" si="4"/>
        <v>0</v>
      </c>
      <c r="BK46" s="61">
        <v>1</v>
      </c>
      <c r="BL46" s="57">
        <f t="shared" si="5"/>
        <v>6</v>
      </c>
      <c r="BM46" s="57">
        <f t="shared" si="6"/>
        <v>0</v>
      </c>
      <c r="BN46" s="57">
        <f t="shared" si="7"/>
        <v>0</v>
      </c>
      <c r="BO46" s="57">
        <f t="shared" si="8"/>
        <v>0</v>
      </c>
      <c r="BP46" s="58"/>
      <c r="BQ46" s="58"/>
      <c r="BR46" s="58"/>
    </row>
    <row r="47" spans="1:70" ht="12.95" customHeight="1" x14ac:dyDescent="0.25">
      <c r="E47" s="131"/>
      <c r="F47" s="132"/>
      <c r="G47" s="142">
        <v>1</v>
      </c>
      <c r="H47" s="142"/>
      <c r="I47" s="143"/>
      <c r="J47" s="119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6"/>
      <c r="BB47" s="136"/>
      <c r="BC47" s="136"/>
      <c r="BD47" s="19" t="s">
        <v>46</v>
      </c>
      <c r="BE47" s="19" t="s">
        <v>46</v>
      </c>
      <c r="BF47" s="19" t="s">
        <v>46</v>
      </c>
      <c r="BG47" s="19" t="s">
        <v>46</v>
      </c>
      <c r="BJ47" s="57" t="b">
        <f t="shared" si="4"/>
        <v>0</v>
      </c>
      <c r="BK47" s="61">
        <v>0</v>
      </c>
      <c r="BL47" s="57">
        <f t="shared" si="5"/>
        <v>0</v>
      </c>
      <c r="BM47" s="57">
        <f t="shared" si="6"/>
        <v>0</v>
      </c>
      <c r="BN47" s="57">
        <f t="shared" si="7"/>
        <v>0</v>
      </c>
      <c r="BO47" s="57">
        <f t="shared" si="8"/>
        <v>0</v>
      </c>
      <c r="BP47" s="58"/>
      <c r="BQ47" s="58"/>
      <c r="BR47" s="58"/>
    </row>
    <row r="48" spans="1:70" ht="12.95" customHeight="1" x14ac:dyDescent="0.25">
      <c r="E48" s="180"/>
      <c r="F48" s="181"/>
      <c r="G48" s="168">
        <v>1</v>
      </c>
      <c r="H48" s="168"/>
      <c r="I48" s="169"/>
      <c r="J48" s="119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6"/>
      <c r="BB48" s="136"/>
      <c r="BC48" s="136"/>
      <c r="BD48" s="19" t="s">
        <v>46</v>
      </c>
      <c r="BE48" s="19" t="s">
        <v>46</v>
      </c>
      <c r="BF48" s="19" t="s">
        <v>46</v>
      </c>
      <c r="BG48" s="19" t="s">
        <v>46</v>
      </c>
      <c r="BJ48" s="57" t="b">
        <f t="shared" si="4"/>
        <v>0</v>
      </c>
      <c r="BK48" s="61">
        <v>0</v>
      </c>
      <c r="BL48" s="57">
        <f t="shared" si="5"/>
        <v>0</v>
      </c>
      <c r="BM48" s="57">
        <f t="shared" si="6"/>
        <v>0</v>
      </c>
      <c r="BN48" s="57">
        <f t="shared" si="7"/>
        <v>0</v>
      </c>
      <c r="BO48" s="57">
        <f t="shared" si="8"/>
        <v>0</v>
      </c>
      <c r="BP48" s="58"/>
      <c r="BQ48" s="58"/>
      <c r="BR48" s="58"/>
    </row>
    <row r="49" spans="1:70" ht="12.95" customHeight="1" x14ac:dyDescent="0.25">
      <c r="E49" s="145" t="s">
        <v>52</v>
      </c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6">
        <f>SUMIF($BJ37:$BJ48,TRUE,BA37:BA48)</f>
        <v>0</v>
      </c>
      <c r="BB49" s="146"/>
      <c r="BC49" s="146"/>
      <c r="BD49" s="4"/>
      <c r="BE49" s="4"/>
      <c r="BF49" s="4"/>
      <c r="BG49" s="4"/>
      <c r="BJ49" s="57"/>
      <c r="BK49" s="57"/>
      <c r="BL49" s="57"/>
      <c r="BM49" s="57"/>
      <c r="BN49" s="57"/>
      <c r="BO49" s="57"/>
      <c r="BP49" s="58"/>
      <c r="BQ49" s="58"/>
      <c r="BR49" s="58"/>
    </row>
    <row r="50" spans="1:70" ht="12.95" customHeight="1" x14ac:dyDescent="0.2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J50" s="57"/>
      <c r="BK50" s="57"/>
      <c r="BL50" s="57"/>
      <c r="BM50" s="57"/>
      <c r="BN50" s="57"/>
      <c r="BO50" s="57"/>
      <c r="BP50" s="58"/>
      <c r="BQ50" s="58"/>
      <c r="BR50" s="58"/>
    </row>
    <row r="51" spans="1:70" ht="12.95" customHeight="1" x14ac:dyDescent="0.25">
      <c r="E51" s="5" t="s">
        <v>95</v>
      </c>
      <c r="F51" s="182" t="s">
        <v>96</v>
      </c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J51" s="57"/>
      <c r="BK51" s="57"/>
      <c r="BL51" s="57"/>
      <c r="BM51" s="57"/>
      <c r="BN51" s="57"/>
      <c r="BO51" s="57"/>
      <c r="BP51" s="58"/>
      <c r="BQ51" s="58"/>
      <c r="BR51" s="58"/>
    </row>
    <row r="52" spans="1:70" ht="12.95" customHeight="1" x14ac:dyDescent="0.25">
      <c r="E52" s="5"/>
      <c r="F52" s="182" t="s">
        <v>97</v>
      </c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J52" s="57"/>
      <c r="BK52" s="57"/>
      <c r="BL52" s="57"/>
      <c r="BM52" s="57"/>
      <c r="BN52" s="57"/>
      <c r="BO52" s="57"/>
      <c r="BP52" s="58"/>
      <c r="BQ52" s="58"/>
      <c r="BR52" s="58"/>
    </row>
    <row r="53" spans="1:70" ht="12.95" customHeight="1" x14ac:dyDescent="0.25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J53" s="57"/>
      <c r="BK53" s="61"/>
      <c r="BL53" s="57"/>
      <c r="BM53" s="57"/>
      <c r="BN53" s="57"/>
      <c r="BO53" s="57"/>
      <c r="BP53" s="58"/>
      <c r="BQ53" s="58"/>
      <c r="BR53" s="58"/>
    </row>
    <row r="54" spans="1:70" ht="12.95" customHeight="1" x14ac:dyDescent="0.25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J54" s="57"/>
      <c r="BK54" s="61"/>
      <c r="BL54" s="57"/>
      <c r="BM54" s="57"/>
      <c r="BN54" s="57"/>
      <c r="BO54" s="57"/>
      <c r="BP54" s="58"/>
      <c r="BQ54" s="58"/>
      <c r="BR54" s="58"/>
    </row>
    <row r="55" spans="1:70" ht="12.95" customHeight="1" x14ac:dyDescent="0.25">
      <c r="A55" s="82"/>
      <c r="B55" s="82"/>
      <c r="C55" s="82"/>
      <c r="D55" s="71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71"/>
      <c r="BJ55" s="57"/>
      <c r="BK55" s="57"/>
      <c r="BL55" s="57"/>
      <c r="BM55" s="57"/>
      <c r="BN55" s="57"/>
      <c r="BO55" s="57"/>
      <c r="BP55" s="58"/>
      <c r="BQ55" s="58"/>
      <c r="BR55" s="58"/>
    </row>
    <row r="56" spans="1:70" s="11" customFormat="1" ht="12.95" customHeight="1" x14ac:dyDescent="0.25">
      <c r="A56" s="83"/>
      <c r="B56" s="83"/>
      <c r="C56" s="83"/>
      <c r="D56" s="72"/>
      <c r="E56" s="256" t="s">
        <v>98</v>
      </c>
      <c r="F56" s="256"/>
      <c r="G56" s="256"/>
      <c r="H56" s="256"/>
      <c r="I56" s="256"/>
      <c r="J56" s="256"/>
      <c r="K56" s="257" t="str">
        <f>IF(ISBLANK($L$5),"(fill in at the top of this form)",$L$5)</f>
        <v>(fill in at the top of this form)</v>
      </c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6" t="s">
        <v>27</v>
      </c>
      <c r="Y56" s="256"/>
      <c r="Z56" s="256"/>
      <c r="AA56" s="256"/>
      <c r="AB56" s="256"/>
      <c r="AC56" s="256"/>
      <c r="AD56" s="256"/>
      <c r="AE56" s="257" t="str">
        <f>IF(ISBLANK($L$6),"(fill in at the top of this form)",$L$6)</f>
        <v>(fill in at the top of this form)</v>
      </c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66"/>
      <c r="AT56" s="66"/>
      <c r="AU56" s="66"/>
      <c r="AV56" s="66"/>
      <c r="AW56" s="66"/>
      <c r="AX56" s="66"/>
      <c r="AY56" s="66"/>
      <c r="AZ56" s="66"/>
      <c r="BA56" s="66"/>
      <c r="BB56" s="293" t="s">
        <v>99</v>
      </c>
      <c r="BC56" s="293"/>
      <c r="BD56" s="293"/>
      <c r="BE56" s="293"/>
      <c r="BF56" s="293"/>
      <c r="BG56" s="293"/>
      <c r="BH56" s="72"/>
      <c r="BI56" s="61"/>
      <c r="BJ56" s="63"/>
      <c r="BK56" s="63"/>
      <c r="BL56" s="63"/>
      <c r="BM56" s="63"/>
      <c r="BN56" s="63"/>
      <c r="BO56" s="63"/>
      <c r="BP56" s="63"/>
      <c r="BQ56" s="63"/>
      <c r="BR56" s="63"/>
    </row>
    <row r="57" spans="1:70" ht="12.95" customHeight="1" x14ac:dyDescent="0.25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J57" s="57"/>
      <c r="BK57" s="57"/>
      <c r="BL57" s="57"/>
      <c r="BM57" s="57"/>
      <c r="BN57" s="57"/>
      <c r="BO57" s="57"/>
      <c r="BP57" s="58"/>
      <c r="BQ57" s="58"/>
      <c r="BR57" s="58"/>
    </row>
    <row r="58" spans="1:70" ht="12.95" customHeight="1" x14ac:dyDescent="0.25">
      <c r="E58" s="148" t="s">
        <v>100</v>
      </c>
      <c r="F58" s="148"/>
      <c r="G58" s="148"/>
      <c r="H58" s="148"/>
      <c r="I58" s="148"/>
      <c r="J58" s="27" t="s">
        <v>101</v>
      </c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J58" s="57"/>
      <c r="BK58" s="57"/>
      <c r="BL58" s="57" t="s">
        <v>33</v>
      </c>
      <c r="BM58" s="57" t="s">
        <v>34</v>
      </c>
      <c r="BN58" s="57" t="s">
        <v>35</v>
      </c>
      <c r="BO58" s="57" t="s">
        <v>36</v>
      </c>
      <c r="BP58" s="58"/>
      <c r="BQ58" s="58"/>
      <c r="BR58" s="58"/>
    </row>
    <row r="59" spans="1:70" ht="12.95" customHeight="1" x14ac:dyDescent="0.25">
      <c r="E59" s="161" t="s">
        <v>37</v>
      </c>
      <c r="F59" s="161"/>
      <c r="G59" s="161" t="s">
        <v>38</v>
      </c>
      <c r="H59" s="161"/>
      <c r="I59" s="161"/>
      <c r="J59" s="184" t="s">
        <v>39</v>
      </c>
      <c r="K59" s="184"/>
      <c r="L59" s="184"/>
      <c r="M59" s="184"/>
      <c r="N59" s="184"/>
      <c r="O59" s="184"/>
      <c r="P59" s="184"/>
      <c r="Q59" s="184"/>
      <c r="R59" s="184" t="s">
        <v>40</v>
      </c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184"/>
      <c r="AN59" s="184"/>
      <c r="AO59" s="184"/>
      <c r="AP59" s="184"/>
      <c r="AQ59" s="184"/>
      <c r="AR59" s="184"/>
      <c r="AS59" s="184"/>
      <c r="AT59" s="184"/>
      <c r="AU59" s="184"/>
      <c r="AV59" s="184"/>
      <c r="AW59" s="184"/>
      <c r="AX59" s="184"/>
      <c r="AY59" s="184"/>
      <c r="AZ59" s="184"/>
      <c r="BA59" s="161" t="s">
        <v>41</v>
      </c>
      <c r="BB59" s="161"/>
      <c r="BC59" s="161"/>
      <c r="BD59" s="161" t="s">
        <v>42</v>
      </c>
      <c r="BE59" s="161"/>
      <c r="BF59" s="161"/>
      <c r="BG59" s="161"/>
      <c r="BJ59" s="57"/>
      <c r="BK59" s="60" t="s">
        <v>102</v>
      </c>
      <c r="BL59" s="57"/>
      <c r="BM59" s="57"/>
      <c r="BN59" s="57"/>
      <c r="BO59" s="57"/>
      <c r="BP59" s="58"/>
      <c r="BQ59" s="58"/>
      <c r="BR59" s="58"/>
    </row>
    <row r="60" spans="1:70" ht="12.95" customHeight="1" x14ac:dyDescent="0.25">
      <c r="A60" s="84"/>
      <c r="B60" s="84"/>
      <c r="C60" s="84"/>
      <c r="D60" s="73"/>
      <c r="E60" s="160" t="s">
        <v>43</v>
      </c>
      <c r="F60" s="120"/>
      <c r="G60" s="120">
        <v>2</v>
      </c>
      <c r="H60" s="120"/>
      <c r="I60" s="121"/>
      <c r="J60" s="190" t="s">
        <v>103</v>
      </c>
      <c r="K60" s="191"/>
      <c r="L60" s="191"/>
      <c r="M60" s="191"/>
      <c r="N60" s="191"/>
      <c r="O60" s="191"/>
      <c r="P60" s="191"/>
      <c r="Q60" s="191"/>
      <c r="R60" s="191" t="s">
        <v>104</v>
      </c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20">
        <v>10</v>
      </c>
      <c r="BB60" s="120"/>
      <c r="BC60" s="120"/>
      <c r="BD60" s="54" t="s">
        <v>46</v>
      </c>
      <c r="BE60" s="54" t="s">
        <v>49</v>
      </c>
      <c r="BF60" s="54" t="s">
        <v>46</v>
      </c>
      <c r="BG60" s="54" t="s">
        <v>46</v>
      </c>
      <c r="BH60" s="73"/>
      <c r="BI60" s="61">
        <v>1</v>
      </c>
      <c r="BJ60" s="57" t="b">
        <f>AND(E60="y",NOT(ISBLANK(J60)))</f>
        <v>1</v>
      </c>
      <c r="BK60" s="61">
        <v>1</v>
      </c>
      <c r="BL60" s="57">
        <f>IF(OR(SUM($BD60:$BG60)=0,BD60="-"),IF(BD60="x",$BA60/COUNTIF($BD60:$BG60,"x"),0),$BA60/SUM($BD60:$BG60)*BD60)</f>
        <v>0</v>
      </c>
      <c r="BM60" s="57">
        <f>IF(OR(SUM($BD60:$BG60)=0,BE60="-"),IF(BE60="x",$BA60/COUNTIF($BD60:$BG60,"x"),0),$BA60/SUM($BD60:$BG60)*BE60)</f>
        <v>10</v>
      </c>
      <c r="BN60" s="57">
        <f>IF(OR(SUM($BD60:$BG60)=0,BF60="-"),IF(BF60="x",$BA60/COUNTIF($BD60:$BG60,"x"),0),$BA60/SUM($BD60:$BG60)*BF60)</f>
        <v>0</v>
      </c>
      <c r="BO60" s="57">
        <f>IF(OR(SUM($BD60:$BG60)=0,BG60="-"),IF(BG60="x",$BA60/COUNTIF($BD60:$BG60,"x"),0),$BA60/SUM($BD60:$BG60)*BG60)</f>
        <v>0</v>
      </c>
      <c r="BP60" s="58"/>
      <c r="BQ60" s="58"/>
      <c r="BR60" s="58"/>
    </row>
    <row r="61" spans="1:70" ht="12.95" customHeight="1" x14ac:dyDescent="0.25">
      <c r="E61" s="185" t="s">
        <v>43</v>
      </c>
      <c r="F61" s="138"/>
      <c r="G61" s="138">
        <v>2</v>
      </c>
      <c r="H61" s="138"/>
      <c r="I61" s="139"/>
      <c r="J61" s="119" t="s">
        <v>105</v>
      </c>
      <c r="K61" s="134"/>
      <c r="L61" s="134"/>
      <c r="M61" s="134"/>
      <c r="N61" s="134"/>
      <c r="O61" s="134"/>
      <c r="P61" s="134"/>
      <c r="Q61" s="134"/>
      <c r="R61" s="134" t="s">
        <v>106</v>
      </c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6">
        <v>35</v>
      </c>
      <c r="BB61" s="136"/>
      <c r="BC61" s="136"/>
      <c r="BD61" s="26" t="s">
        <v>46</v>
      </c>
      <c r="BE61" s="26" t="s">
        <v>46</v>
      </c>
      <c r="BF61" s="26" t="s">
        <v>49</v>
      </c>
      <c r="BG61" s="26" t="s">
        <v>49</v>
      </c>
      <c r="BI61" s="61">
        <v>1</v>
      </c>
      <c r="BJ61" s="57" t="b">
        <f>AND(E61="y",NOT(ISBLANK(J61)))</f>
        <v>1</v>
      </c>
      <c r="BK61" s="61">
        <v>1</v>
      </c>
      <c r="BL61" s="57">
        <f>IF(OR(SUM($BD61:$BG61)=0,BD61="-"),IF(BD61="x",$BA61/COUNTIF($BD61:$BG61,"x"),0),$BA61/SUM($BD61:$BG61)*BD61)</f>
        <v>0</v>
      </c>
      <c r="BM61" s="57">
        <v>5</v>
      </c>
      <c r="BN61" s="57">
        <v>15</v>
      </c>
      <c r="BO61" s="57">
        <v>15</v>
      </c>
      <c r="BP61" s="58"/>
      <c r="BQ61" s="58"/>
      <c r="BR61" s="58"/>
    </row>
    <row r="62" spans="1:70" ht="12.95" customHeight="1" x14ac:dyDescent="0.25">
      <c r="E62" s="145" t="s">
        <v>52</v>
      </c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6">
        <f>SUMIF($BJ60:$BJ61,TRUE,BA60:BA61)</f>
        <v>45</v>
      </c>
      <c r="BB62" s="146"/>
      <c r="BC62" s="146"/>
      <c r="BD62" s="4"/>
      <c r="BE62" s="4"/>
      <c r="BF62" s="4"/>
      <c r="BG62" s="4"/>
      <c r="BJ62" s="57"/>
      <c r="BK62" s="61"/>
      <c r="BL62" s="57"/>
      <c r="BM62" s="57"/>
      <c r="BN62" s="57"/>
      <c r="BO62" s="57"/>
      <c r="BP62" s="58"/>
      <c r="BQ62" s="58"/>
      <c r="BR62" s="58"/>
    </row>
    <row r="63" spans="1:70" ht="12.95" customHeight="1" x14ac:dyDescent="0.25"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J63" s="57"/>
      <c r="BK63" s="61"/>
      <c r="BL63" s="57"/>
      <c r="BM63" s="57"/>
      <c r="BN63" s="57"/>
      <c r="BO63" s="57"/>
      <c r="BP63" s="58"/>
      <c r="BQ63" s="58"/>
      <c r="BR63" s="58"/>
    </row>
    <row r="64" spans="1:70" ht="12.95" customHeight="1" x14ac:dyDescent="0.25">
      <c r="E64" s="148" t="s">
        <v>100</v>
      </c>
      <c r="F64" s="148"/>
      <c r="G64" s="148"/>
      <c r="H64" s="148"/>
      <c r="I64" s="148"/>
      <c r="J64" s="27" t="s">
        <v>107</v>
      </c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48"/>
      <c r="Z64" s="21"/>
      <c r="AA64" s="21"/>
      <c r="AB64" s="154" t="s">
        <v>108</v>
      </c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J64" s="57" t="b">
        <f>COUNTIF(BJ66:BJ68,TRUE)=BJ65</f>
        <v>0</v>
      </c>
      <c r="BK64" s="61"/>
      <c r="BL64" s="57"/>
      <c r="BM64" s="57"/>
      <c r="BN64" s="57"/>
      <c r="BO64" s="57"/>
      <c r="BP64" s="58"/>
      <c r="BQ64" s="58"/>
      <c r="BR64" s="58"/>
    </row>
    <row r="65" spans="1:70" ht="12.95" customHeight="1" x14ac:dyDescent="0.25">
      <c r="A65" s="85"/>
      <c r="B65" s="85"/>
      <c r="C65" s="85"/>
      <c r="D65" s="71"/>
      <c r="E65" s="161" t="s">
        <v>37</v>
      </c>
      <c r="F65" s="161"/>
      <c r="G65" s="161" t="s">
        <v>38</v>
      </c>
      <c r="H65" s="161"/>
      <c r="I65" s="161"/>
      <c r="J65" s="184" t="s">
        <v>39</v>
      </c>
      <c r="K65" s="184"/>
      <c r="L65" s="184"/>
      <c r="M65" s="184"/>
      <c r="N65" s="184"/>
      <c r="O65" s="184"/>
      <c r="P65" s="184"/>
      <c r="Q65" s="184"/>
      <c r="R65" s="184" t="s">
        <v>40</v>
      </c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61" t="s">
        <v>41</v>
      </c>
      <c r="BB65" s="161"/>
      <c r="BC65" s="161"/>
      <c r="BD65" s="161" t="s">
        <v>42</v>
      </c>
      <c r="BE65" s="161"/>
      <c r="BF65" s="161"/>
      <c r="BG65" s="161"/>
      <c r="BH65" s="71"/>
      <c r="BJ65" s="61">
        <v>1</v>
      </c>
      <c r="BK65" s="61"/>
      <c r="BL65" s="57"/>
      <c r="BM65" s="57"/>
      <c r="BN65" s="57"/>
      <c r="BO65" s="57"/>
      <c r="BP65" s="58"/>
      <c r="BQ65" s="58"/>
      <c r="BR65" s="58"/>
    </row>
    <row r="66" spans="1:70" ht="12.95" customHeight="1" x14ac:dyDescent="0.25">
      <c r="A66" s="79"/>
      <c r="B66" s="79"/>
      <c r="C66" s="78" t="s">
        <v>55</v>
      </c>
      <c r="D66" s="69"/>
      <c r="E66" s="178"/>
      <c r="F66" s="179"/>
      <c r="G66" s="120"/>
      <c r="H66" s="120"/>
      <c r="I66" s="121"/>
      <c r="J66" s="190" t="s">
        <v>46</v>
      </c>
      <c r="K66" s="191"/>
      <c r="L66" s="191"/>
      <c r="M66" s="191"/>
      <c r="N66" s="191"/>
      <c r="O66" s="191"/>
      <c r="P66" s="191"/>
      <c r="Q66" s="191"/>
      <c r="R66" s="191" t="s">
        <v>109</v>
      </c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  <c r="AP66" s="191"/>
      <c r="AQ66" s="191"/>
      <c r="AR66" s="191"/>
      <c r="AS66" s="191"/>
      <c r="AT66" s="191"/>
      <c r="AU66" s="191"/>
      <c r="AV66" s="191"/>
      <c r="AW66" s="191"/>
      <c r="AX66" s="191"/>
      <c r="AY66" s="191"/>
      <c r="AZ66" s="191"/>
      <c r="BA66" s="120" t="s">
        <v>46</v>
      </c>
      <c r="BB66" s="120"/>
      <c r="BC66" s="120"/>
      <c r="BD66" s="53" t="s">
        <v>46</v>
      </c>
      <c r="BE66" s="53" t="s">
        <v>46</v>
      </c>
      <c r="BF66" s="53" t="s">
        <v>46</v>
      </c>
      <c r="BG66" s="53" t="s">
        <v>46</v>
      </c>
      <c r="BH66" s="69"/>
      <c r="BJ66" s="57" t="b">
        <f>AND(E66="y",NOT(ISBLANK(J66)))</f>
        <v>0</v>
      </c>
      <c r="BK66" s="61">
        <v>1</v>
      </c>
      <c r="BL66" s="57">
        <f t="shared" ref="BL66:BO68" si="19">IF(OR(SUM($BD66:$BG66)=0,BD66="-"),IF(BD66="x",$BA66/COUNTIF($BD66:$BG66,"x"),0),$BA66/SUM($BD66:$BG66)*BD66)</f>
        <v>0</v>
      </c>
      <c r="BM66" s="57">
        <f t="shared" si="19"/>
        <v>0</v>
      </c>
      <c r="BN66" s="57">
        <f t="shared" si="19"/>
        <v>0</v>
      </c>
      <c r="BO66" s="57">
        <f t="shared" si="19"/>
        <v>0</v>
      </c>
      <c r="BP66" s="58"/>
      <c r="BQ66" s="58"/>
      <c r="BR66" s="58"/>
    </row>
    <row r="67" spans="1:70" ht="12.95" customHeight="1" x14ac:dyDescent="0.25">
      <c r="E67" s="131"/>
      <c r="F67" s="132"/>
      <c r="G67" s="136" t="str">
        <f>IF($E67="y",2,"")</f>
        <v/>
      </c>
      <c r="H67" s="136"/>
      <c r="I67" s="258"/>
      <c r="J67" s="119" t="s">
        <v>110</v>
      </c>
      <c r="K67" s="134"/>
      <c r="L67" s="134"/>
      <c r="M67" s="134"/>
      <c r="N67" s="134"/>
      <c r="O67" s="134"/>
      <c r="P67" s="134"/>
      <c r="Q67" s="134"/>
      <c r="R67" s="134" t="s">
        <v>111</v>
      </c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6">
        <v>15</v>
      </c>
      <c r="BB67" s="136"/>
      <c r="BC67" s="136"/>
      <c r="BD67" s="26" t="s">
        <v>49</v>
      </c>
      <c r="BE67" s="19" t="s">
        <v>46</v>
      </c>
      <c r="BF67" s="19" t="s">
        <v>46</v>
      </c>
      <c r="BG67" s="19" t="s">
        <v>46</v>
      </c>
      <c r="BJ67" s="57" t="b">
        <f>AND(E67="y",NOT(ISBLANK(J67)))</f>
        <v>0</v>
      </c>
      <c r="BK67" s="61">
        <v>1</v>
      </c>
      <c r="BL67" s="57">
        <f t="shared" si="19"/>
        <v>15</v>
      </c>
      <c r="BM67" s="57">
        <f t="shared" si="19"/>
        <v>0</v>
      </c>
      <c r="BN67" s="57">
        <f t="shared" si="19"/>
        <v>0</v>
      </c>
      <c r="BO67" s="57">
        <f t="shared" si="19"/>
        <v>0</v>
      </c>
      <c r="BP67" s="58"/>
      <c r="BQ67" s="58"/>
      <c r="BR67" s="58"/>
    </row>
    <row r="68" spans="1:70" ht="12.95" customHeight="1" x14ac:dyDescent="0.25">
      <c r="E68" s="176"/>
      <c r="F68" s="177"/>
      <c r="G68" s="138" t="str">
        <f>IF($E68="y",2,"")</f>
        <v/>
      </c>
      <c r="H68" s="138"/>
      <c r="I68" s="139"/>
      <c r="J68" s="119" t="s">
        <v>112</v>
      </c>
      <c r="K68" s="134"/>
      <c r="L68" s="134"/>
      <c r="M68" s="134"/>
      <c r="N68" s="134"/>
      <c r="O68" s="134"/>
      <c r="P68" s="134"/>
      <c r="Q68" s="134"/>
      <c r="R68" s="134" t="s">
        <v>113</v>
      </c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6">
        <v>15</v>
      </c>
      <c r="BB68" s="136"/>
      <c r="BC68" s="136"/>
      <c r="BD68" s="19" t="s">
        <v>49</v>
      </c>
      <c r="BE68" s="19" t="s">
        <v>46</v>
      </c>
      <c r="BF68" s="19" t="s">
        <v>46</v>
      </c>
      <c r="BG68" s="19" t="s">
        <v>46</v>
      </c>
      <c r="BJ68" s="57" t="b">
        <f>AND(E68="y",NOT(ISBLANK(J68)))</f>
        <v>0</v>
      </c>
      <c r="BK68" s="61">
        <v>1</v>
      </c>
      <c r="BL68" s="57">
        <f t="shared" si="19"/>
        <v>15</v>
      </c>
      <c r="BM68" s="57">
        <f t="shared" si="19"/>
        <v>0</v>
      </c>
      <c r="BN68" s="57">
        <f t="shared" si="19"/>
        <v>0</v>
      </c>
      <c r="BO68" s="57">
        <f t="shared" si="19"/>
        <v>0</v>
      </c>
      <c r="BP68" s="58"/>
      <c r="BQ68" s="58"/>
      <c r="BR68" s="58"/>
    </row>
    <row r="69" spans="1:70" ht="12.95" customHeight="1" x14ac:dyDescent="0.25">
      <c r="A69" s="85"/>
      <c r="B69" s="85"/>
      <c r="C69" s="85"/>
      <c r="D69" s="71"/>
      <c r="E69" s="145" t="s">
        <v>52</v>
      </c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6">
        <f>SUMIF($BJ66:$BJ68,TRUE,BA66:BA68)</f>
        <v>0</v>
      </c>
      <c r="BB69" s="146"/>
      <c r="BC69" s="146"/>
      <c r="BD69" s="4"/>
      <c r="BE69" s="4"/>
      <c r="BF69" s="4"/>
      <c r="BG69" s="4"/>
      <c r="BH69" s="71"/>
      <c r="BJ69" s="57"/>
      <c r="BK69" s="61"/>
      <c r="BL69" s="57"/>
      <c r="BM69" s="57"/>
      <c r="BN69" s="57"/>
      <c r="BO69" s="57"/>
      <c r="BP69" s="58"/>
      <c r="BQ69" s="58"/>
      <c r="BR69" s="58"/>
    </row>
    <row r="70" spans="1:70" ht="12.95" customHeight="1" x14ac:dyDescent="0.25">
      <c r="A70" s="85"/>
      <c r="B70" s="85"/>
      <c r="C70" s="85"/>
      <c r="D70" s="71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4"/>
      <c r="BC70" s="4"/>
      <c r="BD70" s="4"/>
      <c r="BE70" s="4"/>
      <c r="BF70" s="4"/>
      <c r="BG70" s="4"/>
      <c r="BH70" s="71"/>
      <c r="BJ70" s="57"/>
      <c r="BK70" s="61"/>
      <c r="BL70" s="57"/>
      <c r="BM70" s="57"/>
      <c r="BN70" s="57"/>
      <c r="BO70" s="57"/>
      <c r="BP70" s="58"/>
      <c r="BQ70" s="58"/>
      <c r="BR70" s="58"/>
    </row>
    <row r="71" spans="1:70" ht="12.95" customHeight="1" x14ac:dyDescent="0.25">
      <c r="E71" s="186" t="s">
        <v>114</v>
      </c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  <c r="AL71" s="187"/>
      <c r="AM71" s="187"/>
      <c r="AN71" s="187"/>
      <c r="AO71" s="187"/>
      <c r="AP71" s="187"/>
      <c r="AQ71" s="187"/>
      <c r="AR71" s="187"/>
      <c r="AS71" s="187"/>
      <c r="AT71" s="187"/>
      <c r="AU71" s="187"/>
      <c r="AV71" s="187"/>
      <c r="AW71" s="187"/>
      <c r="AX71" s="187"/>
      <c r="AY71" s="187"/>
      <c r="AZ71" s="187"/>
      <c r="BA71" s="187"/>
      <c r="BB71" s="187"/>
      <c r="BC71" s="187"/>
      <c r="BD71" s="187"/>
      <c r="BE71" s="187"/>
      <c r="BF71" s="187"/>
      <c r="BG71" s="187"/>
      <c r="BJ71" s="57"/>
      <c r="BK71" s="61" t="b">
        <f>NOT(AND($BJ$20,$BJ$96))</f>
        <v>1</v>
      </c>
      <c r="BL71" s="57" t="s">
        <v>115</v>
      </c>
      <c r="BM71" s="57"/>
      <c r="BN71" s="57"/>
      <c r="BO71" s="57"/>
      <c r="BP71" s="58"/>
      <c r="BQ71" s="58"/>
      <c r="BR71" s="58"/>
    </row>
    <row r="72" spans="1:70" ht="12.95" customHeight="1" x14ac:dyDescent="0.25">
      <c r="E72" s="133" t="s">
        <v>37</v>
      </c>
      <c r="F72" s="133"/>
      <c r="G72" s="133" t="s">
        <v>38</v>
      </c>
      <c r="H72" s="133"/>
      <c r="I72" s="133"/>
      <c r="J72" s="144" t="s">
        <v>39</v>
      </c>
      <c r="K72" s="144"/>
      <c r="L72" s="144"/>
      <c r="M72" s="144"/>
      <c r="N72" s="144"/>
      <c r="O72" s="144"/>
      <c r="P72" s="144"/>
      <c r="Q72" s="144"/>
      <c r="R72" s="144" t="s">
        <v>40</v>
      </c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33" t="s">
        <v>41</v>
      </c>
      <c r="BB72" s="133"/>
      <c r="BC72" s="133"/>
      <c r="BD72" s="133" t="s">
        <v>42</v>
      </c>
      <c r="BE72" s="133"/>
      <c r="BF72" s="133"/>
      <c r="BG72" s="133"/>
      <c r="BJ72" s="61"/>
      <c r="BK72" s="61" t="b">
        <f>NOT(AND($BJ$19,$BJ$94))</f>
        <v>1</v>
      </c>
      <c r="BL72" s="113" t="s">
        <v>116</v>
      </c>
      <c r="BM72" s="57"/>
      <c r="BN72" s="57"/>
      <c r="BO72" s="57"/>
      <c r="BP72" s="58"/>
      <c r="BQ72" s="58"/>
      <c r="BR72" s="58"/>
    </row>
    <row r="73" spans="1:70" ht="12.95" customHeight="1" x14ac:dyDescent="0.25">
      <c r="A73" s="116" t="s">
        <v>117</v>
      </c>
      <c r="B73" s="116"/>
      <c r="C73" s="86"/>
      <c r="D73" s="69"/>
      <c r="E73" s="178"/>
      <c r="F73" s="179"/>
      <c r="G73" s="140">
        <v>1</v>
      </c>
      <c r="H73" s="140"/>
      <c r="I73" s="141"/>
      <c r="J73" s="190"/>
      <c r="K73" s="191"/>
      <c r="L73" s="191"/>
      <c r="M73" s="191"/>
      <c r="N73" s="191"/>
      <c r="O73" s="191"/>
      <c r="P73" s="191"/>
      <c r="Q73" s="191"/>
      <c r="R73" s="234" t="s">
        <v>118</v>
      </c>
      <c r="S73" s="234"/>
      <c r="T73" s="234"/>
      <c r="U73" s="234"/>
      <c r="V73" s="234"/>
      <c r="W73" s="234"/>
      <c r="X73" s="234"/>
      <c r="Y73" s="234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  <c r="AK73" s="234"/>
      <c r="AL73" s="234"/>
      <c r="AM73" s="234"/>
      <c r="AN73" s="234"/>
      <c r="AO73" s="234"/>
      <c r="AP73" s="234"/>
      <c r="AQ73" s="234"/>
      <c r="AR73" s="234"/>
      <c r="AS73" s="234"/>
      <c r="AT73" s="234"/>
      <c r="AU73" s="234"/>
      <c r="AV73" s="234"/>
      <c r="AW73" s="234"/>
      <c r="AX73" s="234"/>
      <c r="AY73" s="234"/>
      <c r="AZ73" s="234"/>
      <c r="BA73" s="120"/>
      <c r="BB73" s="120"/>
      <c r="BC73" s="120"/>
      <c r="BD73" s="53"/>
      <c r="BE73" s="53"/>
      <c r="BF73" s="53"/>
      <c r="BG73" s="53"/>
      <c r="BH73" s="69"/>
      <c r="BJ73" s="57" t="b">
        <f t="shared" ref="BJ73:BJ105" si="20">AND(E73="y",NOT(ISBLANK(J73)))</f>
        <v>0</v>
      </c>
      <c r="BK73" s="61">
        <v>0</v>
      </c>
      <c r="BL73" s="57">
        <f t="shared" ref="BL73:BL105" si="21">IF(OR(SUM($BD73:$BG73)=0,BD73="-"),IF(BD73="x",$BA73/COUNTIF($BD73:$BG73,"x"),0),$BA73/SUM($BD73:$BG73)*BD73)</f>
        <v>0</v>
      </c>
      <c r="BM73" s="57">
        <f t="shared" ref="BM73:BM105" si="22">IF(OR(SUM($BD73:$BG73)=0,BE73="-"),IF(BE73="x",$BA73/COUNTIF($BD73:$BG73,"x"),0),$BA73/SUM($BD73:$BG73)*BE73)</f>
        <v>0</v>
      </c>
      <c r="BN73" s="57">
        <f t="shared" ref="BN73:BN105" si="23">IF(OR(SUM($BD73:$BG73)=0,BF73="-"),IF(BF73="x",$BA73/COUNTIF($BD73:$BG73,"x"),0),$BA73/SUM($BD73:$BG73)*BF73)</f>
        <v>0</v>
      </c>
      <c r="BO73" s="57">
        <f t="shared" ref="BO73:BO105" si="24">IF(OR(SUM($BD73:$BG73)=0,BG73="-"),IF(BG73="x",$BA73/COUNTIF($BD73:$BG73,"x"),0),$BA73/SUM($BD73:$BG73)*BG73)</f>
        <v>0</v>
      </c>
      <c r="BP73" s="58"/>
      <c r="BQ73" s="58"/>
      <c r="BR73" s="58"/>
    </row>
    <row r="74" spans="1:70" ht="12.95" customHeight="1" x14ac:dyDescent="0.25">
      <c r="A74" s="116"/>
      <c r="B74" s="116"/>
      <c r="E74" s="135"/>
      <c r="F74" s="136"/>
      <c r="G74" s="170"/>
      <c r="H74" s="171"/>
      <c r="I74" s="2"/>
      <c r="J74" s="224"/>
      <c r="K74" s="225"/>
      <c r="L74" s="225"/>
      <c r="M74" s="225"/>
      <c r="N74" s="225"/>
      <c r="O74" s="225"/>
      <c r="P74" s="225"/>
      <c r="Q74" s="225"/>
      <c r="R74" s="225" t="s">
        <v>119</v>
      </c>
      <c r="S74" s="225"/>
      <c r="T74" s="225"/>
      <c r="U74" s="225"/>
      <c r="V74" s="225"/>
      <c r="W74" s="225"/>
      <c r="X74" s="225"/>
      <c r="Y74" s="225"/>
      <c r="Z74" s="225"/>
      <c r="AA74" s="225"/>
      <c r="AB74" s="225"/>
      <c r="AC74" s="225"/>
      <c r="AD74" s="225"/>
      <c r="AE74" s="225"/>
      <c r="AF74" s="225"/>
      <c r="AG74" s="225"/>
      <c r="AH74" s="225"/>
      <c r="AI74" s="225"/>
      <c r="AJ74" s="225"/>
      <c r="AK74" s="225"/>
      <c r="AL74" s="225"/>
      <c r="AM74" s="225"/>
      <c r="AN74" s="225"/>
      <c r="AO74" s="225"/>
      <c r="AP74" s="225"/>
      <c r="AQ74" s="225"/>
      <c r="AR74" s="225"/>
      <c r="AS74" s="225"/>
      <c r="AT74" s="225"/>
      <c r="AU74" s="225"/>
      <c r="AV74" s="225"/>
      <c r="AW74" s="225"/>
      <c r="AX74" s="225"/>
      <c r="AY74" s="225"/>
      <c r="AZ74" s="225"/>
      <c r="BA74" s="226"/>
      <c r="BB74" s="226"/>
      <c r="BC74" s="226"/>
      <c r="BD74" s="106"/>
      <c r="BE74" s="106"/>
      <c r="BF74" s="106"/>
      <c r="BG74" s="107"/>
      <c r="BJ74" s="57" t="b">
        <f t="shared" si="20"/>
        <v>0</v>
      </c>
      <c r="BK74" s="61">
        <v>0</v>
      </c>
      <c r="BL74" s="57">
        <f t="shared" si="21"/>
        <v>0</v>
      </c>
      <c r="BM74" s="57">
        <f t="shared" si="22"/>
        <v>0</v>
      </c>
      <c r="BN74" s="57">
        <f t="shared" si="23"/>
        <v>0</v>
      </c>
      <c r="BO74" s="57">
        <f t="shared" si="24"/>
        <v>0</v>
      </c>
      <c r="BP74" s="58"/>
      <c r="BQ74" s="58"/>
      <c r="BR74" s="58"/>
    </row>
    <row r="75" spans="1:70" ht="12.75" customHeight="1" x14ac:dyDescent="0.25">
      <c r="A75" s="116"/>
      <c r="B75" s="116"/>
      <c r="C75" s="80" t="s">
        <v>120</v>
      </c>
      <c r="E75" s="122"/>
      <c r="F75" s="123"/>
      <c r="G75" s="124">
        <v>1</v>
      </c>
      <c r="H75" s="125"/>
      <c r="I75" s="126"/>
      <c r="J75" s="117" t="s">
        <v>121</v>
      </c>
      <c r="K75" s="118"/>
      <c r="L75" s="118"/>
      <c r="M75" s="118"/>
      <c r="N75" s="118"/>
      <c r="O75" s="118"/>
      <c r="P75" s="118"/>
      <c r="Q75" s="119"/>
      <c r="R75" s="127" t="s">
        <v>122</v>
      </c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9"/>
      <c r="BA75" s="128">
        <v>3</v>
      </c>
      <c r="BB75" s="129"/>
      <c r="BC75" s="130"/>
      <c r="BD75" s="19" t="s">
        <v>46</v>
      </c>
      <c r="BE75" s="19" t="s">
        <v>46</v>
      </c>
      <c r="BF75" s="19">
        <v>2</v>
      </c>
      <c r="BG75" s="19" t="s">
        <v>46</v>
      </c>
      <c r="BJ75" s="57" t="b">
        <f t="shared" si="20"/>
        <v>0</v>
      </c>
      <c r="BK75" s="61">
        <v>1</v>
      </c>
      <c r="BL75" s="57">
        <f t="shared" si="21"/>
        <v>0</v>
      </c>
      <c r="BM75" s="57">
        <f t="shared" si="22"/>
        <v>0</v>
      </c>
      <c r="BN75" s="57">
        <f t="shared" si="23"/>
        <v>3</v>
      </c>
      <c r="BO75" s="57">
        <f t="shared" si="24"/>
        <v>0</v>
      </c>
      <c r="BP75" s="58"/>
      <c r="BQ75" s="58"/>
      <c r="BR75" s="58"/>
    </row>
    <row r="76" spans="1:70" ht="12.95" customHeight="1" x14ac:dyDescent="0.25">
      <c r="A76" s="116"/>
      <c r="B76" s="116"/>
      <c r="E76" s="122"/>
      <c r="F76" s="123"/>
      <c r="G76" s="124">
        <v>1</v>
      </c>
      <c r="H76" s="125"/>
      <c r="I76" s="126"/>
      <c r="J76" s="117" t="s">
        <v>123</v>
      </c>
      <c r="K76" s="118"/>
      <c r="L76" s="118"/>
      <c r="M76" s="118"/>
      <c r="N76" s="118"/>
      <c r="O76" s="118"/>
      <c r="P76" s="118"/>
      <c r="Q76" s="119"/>
      <c r="R76" s="127" t="s">
        <v>124</v>
      </c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9"/>
      <c r="BA76" s="128">
        <v>4</v>
      </c>
      <c r="BB76" s="129"/>
      <c r="BC76" s="130"/>
      <c r="BD76" s="19" t="s">
        <v>46</v>
      </c>
      <c r="BE76" s="19" t="s">
        <v>46</v>
      </c>
      <c r="BF76" s="19">
        <v>3</v>
      </c>
      <c r="BG76" s="19" t="s">
        <v>46</v>
      </c>
      <c r="BJ76" s="57" t="b">
        <f t="shared" ref="BJ76:BJ81" si="25">AND(E76="y",NOT(ISBLANK(J76)))</f>
        <v>0</v>
      </c>
      <c r="BK76" s="61">
        <v>1</v>
      </c>
      <c r="BL76" s="57">
        <f t="shared" ref="BL76:BL81" si="26">IF(OR(SUM($BD76:$BG76)=0,BD76="-"),IF(BD76="x",$BA76/COUNTIF($BD76:$BG76,"x"),0),$BA76/SUM($BD76:$BG76)*BD76)</f>
        <v>0</v>
      </c>
      <c r="BM76" s="57">
        <f t="shared" ref="BM76:BM81" si="27">IF(OR(SUM($BD76:$BG76)=0,BE76="-"),IF(BE76="x",$BA76/COUNTIF($BD76:$BG76,"x"),0),$BA76/SUM($BD76:$BG76)*BE76)</f>
        <v>0</v>
      </c>
      <c r="BN76" s="57">
        <f t="shared" ref="BN76:BN81" si="28">IF(OR(SUM($BD76:$BG76)=0,BF76="-"),IF(BF76="x",$BA76/COUNTIF($BD76:$BG76,"x"),0),$BA76/SUM($BD76:$BG76)*BF76)</f>
        <v>4</v>
      </c>
      <c r="BO76" s="57">
        <f t="shared" ref="BO76:BO81" si="29">IF(OR(SUM($BD76:$BG76)=0,BG76="-"),IF(BG76="x",$BA76/COUNTIF($BD76:$BG76,"x"),0),$BA76/SUM($BD76:$BG76)*BG76)</f>
        <v>0</v>
      </c>
      <c r="BP76" s="58"/>
      <c r="BQ76" s="58"/>
      <c r="BR76" s="58"/>
    </row>
    <row r="77" spans="1:70" ht="12.95" customHeight="1" x14ac:dyDescent="0.25">
      <c r="A77" s="116"/>
      <c r="B77" s="116"/>
      <c r="E77" s="122"/>
      <c r="F77" s="123"/>
      <c r="G77" s="124">
        <v>1</v>
      </c>
      <c r="H77" s="125"/>
      <c r="I77" s="126"/>
      <c r="J77" s="117" t="s">
        <v>125</v>
      </c>
      <c r="K77" s="118"/>
      <c r="L77" s="118"/>
      <c r="M77" s="118"/>
      <c r="N77" s="118"/>
      <c r="O77" s="118"/>
      <c r="P77" s="118"/>
      <c r="Q77" s="119"/>
      <c r="R77" s="127" t="s">
        <v>126</v>
      </c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9"/>
      <c r="BA77" s="128">
        <v>4</v>
      </c>
      <c r="BB77" s="129"/>
      <c r="BC77" s="130"/>
      <c r="BD77" s="19" t="s">
        <v>46</v>
      </c>
      <c r="BE77" s="19" t="s">
        <v>46</v>
      </c>
      <c r="BF77" s="19">
        <v>4</v>
      </c>
      <c r="BG77" s="19" t="s">
        <v>46</v>
      </c>
      <c r="BJ77" s="57" t="b">
        <f t="shared" si="25"/>
        <v>0</v>
      </c>
      <c r="BK77" s="61">
        <v>1</v>
      </c>
      <c r="BL77" s="57">
        <f t="shared" si="26"/>
        <v>0</v>
      </c>
      <c r="BM77" s="57">
        <f t="shared" si="27"/>
        <v>0</v>
      </c>
      <c r="BN77" s="57">
        <f t="shared" si="28"/>
        <v>4</v>
      </c>
      <c r="BO77" s="57">
        <f t="shared" si="29"/>
        <v>0</v>
      </c>
      <c r="BP77" s="58"/>
      <c r="BQ77" s="58"/>
      <c r="BR77" s="58"/>
    </row>
    <row r="78" spans="1:70" ht="12.95" customHeight="1" x14ac:dyDescent="0.25">
      <c r="A78" s="116"/>
      <c r="B78" s="116"/>
      <c r="C78" s="85"/>
      <c r="D78" s="71"/>
      <c r="E78" s="122"/>
      <c r="F78" s="123"/>
      <c r="G78" s="124">
        <v>1</v>
      </c>
      <c r="H78" s="125"/>
      <c r="I78" s="126"/>
      <c r="J78" s="117" t="s">
        <v>127</v>
      </c>
      <c r="K78" s="118"/>
      <c r="L78" s="118"/>
      <c r="M78" s="118"/>
      <c r="N78" s="118"/>
      <c r="O78" s="118"/>
      <c r="P78" s="118"/>
      <c r="Q78" s="119"/>
      <c r="R78" s="127" t="s">
        <v>128</v>
      </c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9"/>
      <c r="BA78" s="128">
        <v>3</v>
      </c>
      <c r="BB78" s="129"/>
      <c r="BC78" s="130"/>
      <c r="BD78" s="19" t="s">
        <v>46</v>
      </c>
      <c r="BE78" s="19" t="s">
        <v>46</v>
      </c>
      <c r="BF78" s="19">
        <v>4</v>
      </c>
      <c r="BG78" s="114" t="s">
        <v>46</v>
      </c>
      <c r="BH78" s="71"/>
      <c r="BJ78" s="57" t="b">
        <f t="shared" si="25"/>
        <v>0</v>
      </c>
      <c r="BK78" s="61">
        <v>1</v>
      </c>
      <c r="BL78" s="57">
        <f t="shared" si="26"/>
        <v>0</v>
      </c>
      <c r="BM78" s="57">
        <f t="shared" si="27"/>
        <v>0</v>
      </c>
      <c r="BN78" s="57">
        <f t="shared" si="28"/>
        <v>3</v>
      </c>
      <c r="BO78" s="57">
        <f t="shared" si="29"/>
        <v>0</v>
      </c>
      <c r="BP78" s="58"/>
      <c r="BQ78" s="58"/>
      <c r="BR78" s="58"/>
    </row>
    <row r="79" spans="1:70" ht="12.95" customHeight="1" x14ac:dyDescent="0.25">
      <c r="A79" s="116"/>
      <c r="B79" s="116"/>
      <c r="C79" s="85"/>
      <c r="D79" s="71"/>
      <c r="E79" s="122"/>
      <c r="F79" s="123"/>
      <c r="G79" s="124">
        <v>1</v>
      </c>
      <c r="H79" s="125"/>
      <c r="I79" s="126"/>
      <c r="J79" s="117" t="s">
        <v>129</v>
      </c>
      <c r="K79" s="118"/>
      <c r="L79" s="118"/>
      <c r="M79" s="118"/>
      <c r="N79" s="118"/>
      <c r="O79" s="118"/>
      <c r="P79" s="118"/>
      <c r="Q79" s="119"/>
      <c r="R79" s="127" t="s">
        <v>130</v>
      </c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9"/>
      <c r="BA79" s="128">
        <v>6</v>
      </c>
      <c r="BB79" s="129"/>
      <c r="BC79" s="130"/>
      <c r="BD79" s="19" t="s">
        <v>46</v>
      </c>
      <c r="BE79" s="19">
        <v>4</v>
      </c>
      <c r="BF79" s="19" t="s">
        <v>46</v>
      </c>
      <c r="BG79" s="19" t="s">
        <v>46</v>
      </c>
      <c r="BH79" s="71"/>
      <c r="BJ79" s="57" t="b">
        <f t="shared" si="25"/>
        <v>0</v>
      </c>
      <c r="BK79" s="61">
        <v>1</v>
      </c>
      <c r="BL79" s="57">
        <f t="shared" si="26"/>
        <v>0</v>
      </c>
      <c r="BM79" s="57">
        <f t="shared" si="27"/>
        <v>6</v>
      </c>
      <c r="BN79" s="57">
        <f t="shared" si="28"/>
        <v>0</v>
      </c>
      <c r="BO79" s="57">
        <f t="shared" si="29"/>
        <v>0</v>
      </c>
      <c r="BP79" s="58"/>
      <c r="BQ79" s="58"/>
      <c r="BR79" s="58"/>
    </row>
    <row r="80" spans="1:70" ht="12.95" customHeight="1" x14ac:dyDescent="0.25">
      <c r="A80" s="116"/>
      <c r="B80" s="116"/>
      <c r="E80" s="122"/>
      <c r="F80" s="123"/>
      <c r="G80" s="124">
        <v>1</v>
      </c>
      <c r="H80" s="125"/>
      <c r="I80" s="126"/>
      <c r="J80" s="117" t="s">
        <v>131</v>
      </c>
      <c r="K80" s="118"/>
      <c r="L80" s="118"/>
      <c r="M80" s="118"/>
      <c r="N80" s="118"/>
      <c r="O80" s="118"/>
      <c r="P80" s="118"/>
      <c r="Q80" s="119"/>
      <c r="R80" s="127" t="s">
        <v>132</v>
      </c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9"/>
      <c r="BA80" s="128">
        <v>6</v>
      </c>
      <c r="BB80" s="129"/>
      <c r="BC80" s="130"/>
      <c r="BD80" s="19" t="s">
        <v>46</v>
      </c>
      <c r="BE80" s="19" t="s">
        <v>46</v>
      </c>
      <c r="BF80" s="19" t="s">
        <v>49</v>
      </c>
      <c r="BG80" s="19" t="s">
        <v>49</v>
      </c>
      <c r="BJ80" s="57" t="b">
        <f t="shared" si="25"/>
        <v>0</v>
      </c>
      <c r="BK80" s="61">
        <v>1</v>
      </c>
      <c r="BL80" s="57">
        <f t="shared" si="26"/>
        <v>0</v>
      </c>
      <c r="BM80" s="57">
        <f t="shared" si="27"/>
        <v>0</v>
      </c>
      <c r="BN80" s="57">
        <f t="shared" si="28"/>
        <v>3</v>
      </c>
      <c r="BO80" s="57">
        <f t="shared" si="29"/>
        <v>3</v>
      </c>
      <c r="BP80" s="58"/>
      <c r="BQ80" s="58"/>
      <c r="BR80" s="58"/>
    </row>
    <row r="81" spans="1:70" ht="12.95" customHeight="1" x14ac:dyDescent="0.25">
      <c r="A81" s="116"/>
      <c r="B81" s="116"/>
      <c r="E81" s="122"/>
      <c r="F81" s="123"/>
      <c r="G81" s="124">
        <v>1</v>
      </c>
      <c r="H81" s="125"/>
      <c r="I81" s="126"/>
      <c r="J81" s="223" t="s">
        <v>131</v>
      </c>
      <c r="K81" s="118"/>
      <c r="L81" s="118"/>
      <c r="M81" s="118"/>
      <c r="N81" s="118"/>
      <c r="O81" s="118"/>
      <c r="P81" s="118"/>
      <c r="Q81" s="119"/>
      <c r="R81" s="127" t="s">
        <v>133</v>
      </c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9"/>
      <c r="BA81" s="128">
        <v>3</v>
      </c>
      <c r="BB81" s="129"/>
      <c r="BC81" s="130"/>
      <c r="BD81" s="19" t="s">
        <v>46</v>
      </c>
      <c r="BE81" s="19" t="s">
        <v>46</v>
      </c>
      <c r="BF81" s="19" t="s">
        <v>49</v>
      </c>
      <c r="BG81" s="19" t="s">
        <v>46</v>
      </c>
      <c r="BJ81" s="57" t="b">
        <f t="shared" si="25"/>
        <v>0</v>
      </c>
      <c r="BK81" s="61">
        <v>1</v>
      </c>
      <c r="BL81" s="57">
        <f t="shared" si="26"/>
        <v>0</v>
      </c>
      <c r="BM81" s="57">
        <f t="shared" si="27"/>
        <v>0</v>
      </c>
      <c r="BN81" s="57">
        <f t="shared" si="28"/>
        <v>3</v>
      </c>
      <c r="BO81" s="57">
        <f t="shared" si="29"/>
        <v>0</v>
      </c>
      <c r="BP81" s="58"/>
      <c r="BQ81" s="58"/>
      <c r="BR81" s="58"/>
    </row>
    <row r="82" spans="1:70" ht="12.95" customHeight="1" x14ac:dyDescent="0.25">
      <c r="A82" s="116"/>
      <c r="B82" s="116"/>
      <c r="E82" s="131"/>
      <c r="F82" s="132"/>
      <c r="G82" s="124">
        <v>1</v>
      </c>
      <c r="H82" s="125"/>
      <c r="I82" s="126"/>
      <c r="J82" s="119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6"/>
      <c r="BB82" s="136"/>
      <c r="BC82" s="136"/>
      <c r="BD82" s="19"/>
      <c r="BE82" s="19"/>
      <c r="BF82" s="19"/>
      <c r="BG82" s="19"/>
      <c r="BJ82" s="57" t="b">
        <f t="shared" ref="BJ82" si="30">AND(E82="y",NOT(ISBLANK(J82)))</f>
        <v>0</v>
      </c>
      <c r="BK82" s="61">
        <v>1</v>
      </c>
      <c r="BL82" s="57">
        <f t="shared" ref="BL82" si="31">IF(OR(SUM($BD82:$BG82)=0,BD82="-"),IF(BD82="x",$BA82/COUNTIF($BD82:$BG82,"x"),0),$BA82/SUM($BD82:$BG82)*BD82)</f>
        <v>0</v>
      </c>
      <c r="BM82" s="57">
        <f t="shared" ref="BM82" si="32">IF(OR(SUM($BD82:$BG82)=0,BE82="-"),IF(BE82="x",$BA82/COUNTIF($BD82:$BG82,"x"),0),$BA82/SUM($BD82:$BG82)*BE82)</f>
        <v>0</v>
      </c>
      <c r="BN82" s="57">
        <f t="shared" ref="BN82" si="33">IF(OR(SUM($BD82:$BG82)=0,BF82="-"),IF(BF82="x",$BA82/COUNTIF($BD82:$BG82,"x"),0),$BA82/SUM($BD82:$BG82)*BF82)</f>
        <v>0</v>
      </c>
      <c r="BO82" s="57">
        <f t="shared" ref="BO82" si="34">IF(OR(SUM($BD82:$BG82)=0,BG82="-"),IF(BG82="x",$BA82/COUNTIF($BD82:$BG82,"x"),0),$BA82/SUM($BD82:$BG82)*BG82)</f>
        <v>0</v>
      </c>
      <c r="BP82" s="58"/>
      <c r="BQ82" s="58"/>
      <c r="BR82" s="58"/>
    </row>
    <row r="83" spans="1:70" ht="12.95" customHeight="1" x14ac:dyDescent="0.25">
      <c r="A83" s="116"/>
      <c r="B83" s="116"/>
      <c r="E83" s="172"/>
      <c r="F83" s="173"/>
      <c r="G83" s="174"/>
      <c r="H83" s="175"/>
      <c r="I83" s="2"/>
      <c r="J83" s="227"/>
      <c r="K83" s="228"/>
      <c r="L83" s="228"/>
      <c r="M83" s="228"/>
      <c r="N83" s="228"/>
      <c r="O83" s="228"/>
      <c r="P83" s="228"/>
      <c r="Q83" s="228"/>
      <c r="R83" s="228" t="s">
        <v>134</v>
      </c>
      <c r="S83" s="228"/>
      <c r="T83" s="228"/>
      <c r="U83" s="228"/>
      <c r="V83" s="228"/>
      <c r="W83" s="228"/>
      <c r="X83" s="228"/>
      <c r="Y83" s="228"/>
      <c r="Z83" s="228"/>
      <c r="AA83" s="228"/>
      <c r="AB83" s="228"/>
      <c r="AC83" s="228"/>
      <c r="AD83" s="228"/>
      <c r="AE83" s="228"/>
      <c r="AF83" s="228"/>
      <c r="AG83" s="228"/>
      <c r="AH83" s="228"/>
      <c r="AI83" s="228"/>
      <c r="AJ83" s="228"/>
      <c r="AK83" s="228"/>
      <c r="AL83" s="228"/>
      <c r="AM83" s="228"/>
      <c r="AN83" s="228"/>
      <c r="AO83" s="228"/>
      <c r="AP83" s="228"/>
      <c r="AQ83" s="228"/>
      <c r="AR83" s="228"/>
      <c r="AS83" s="228"/>
      <c r="AT83" s="228"/>
      <c r="AU83" s="228"/>
      <c r="AV83" s="228"/>
      <c r="AW83" s="228"/>
      <c r="AX83" s="228"/>
      <c r="AY83" s="228"/>
      <c r="AZ83" s="228"/>
      <c r="BA83" s="229"/>
      <c r="BB83" s="229"/>
      <c r="BC83" s="229"/>
      <c r="BD83" s="108"/>
      <c r="BE83" s="108"/>
      <c r="BF83" s="108"/>
      <c r="BG83" s="109"/>
      <c r="BJ83" s="57" t="b">
        <f t="shared" si="20"/>
        <v>0</v>
      </c>
      <c r="BK83" s="61">
        <v>0</v>
      </c>
      <c r="BL83" s="57">
        <f t="shared" si="21"/>
        <v>0</v>
      </c>
      <c r="BM83" s="57">
        <f t="shared" si="22"/>
        <v>0</v>
      </c>
      <c r="BN83" s="57">
        <f t="shared" si="23"/>
        <v>0</v>
      </c>
      <c r="BO83" s="57">
        <f t="shared" si="24"/>
        <v>0</v>
      </c>
      <c r="BP83" s="58"/>
      <c r="BQ83" s="58"/>
      <c r="BR83" s="58"/>
    </row>
    <row r="84" spans="1:70" ht="12.95" customHeight="1" x14ac:dyDescent="0.25">
      <c r="A84" s="116"/>
      <c r="B84" s="116"/>
      <c r="C84" s="86"/>
      <c r="D84" s="69"/>
      <c r="E84" s="131"/>
      <c r="F84" s="132"/>
      <c r="G84" s="142">
        <v>1</v>
      </c>
      <c r="H84" s="142"/>
      <c r="I84" s="143"/>
      <c r="J84" s="119" t="s">
        <v>135</v>
      </c>
      <c r="K84" s="134"/>
      <c r="L84" s="134"/>
      <c r="M84" s="134"/>
      <c r="N84" s="134"/>
      <c r="O84" s="134"/>
      <c r="P84" s="134"/>
      <c r="Q84" s="134"/>
      <c r="R84" s="134" t="s">
        <v>136</v>
      </c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6">
        <v>4</v>
      </c>
      <c r="BB84" s="136"/>
      <c r="BC84" s="136"/>
      <c r="BD84" s="19" t="s">
        <v>46</v>
      </c>
      <c r="BE84" s="19" t="s">
        <v>46</v>
      </c>
      <c r="BF84" s="19">
        <v>4</v>
      </c>
      <c r="BG84" s="19" t="s">
        <v>46</v>
      </c>
      <c r="BH84" s="69"/>
      <c r="BJ84" s="57" t="b">
        <f t="shared" ref="BJ84:BJ88" si="35">AND(E84="y",NOT(ISBLANK(J84)))</f>
        <v>0</v>
      </c>
      <c r="BK84" s="61">
        <v>1</v>
      </c>
      <c r="BL84" s="57">
        <f t="shared" ref="BL84:BL88" si="36">IF(OR(SUM($BD84:$BG84)=0,BD84="-"),IF(BD84="x",$BA84/COUNTIF($BD84:$BG84,"x"),0),$BA84/SUM($BD84:$BG84)*BD84)</f>
        <v>0</v>
      </c>
      <c r="BM84" s="57">
        <f t="shared" ref="BM84:BM88" si="37">IF(OR(SUM($BD84:$BG84)=0,BE84="-"),IF(BE84="x",$BA84/COUNTIF($BD84:$BG84,"x"),0),$BA84/SUM($BD84:$BG84)*BE84)</f>
        <v>0</v>
      </c>
      <c r="BN84" s="57">
        <f t="shared" ref="BN84:BN88" si="38">IF(OR(SUM($BD84:$BG84)=0,BF84="-"),IF(BF84="x",$BA84/COUNTIF($BD84:$BG84,"x"),0),$BA84/SUM($BD84:$BG84)*BF84)</f>
        <v>4</v>
      </c>
      <c r="BO84" s="57">
        <f t="shared" ref="BO84:BO88" si="39">IF(OR(SUM($BD84:$BG84)=0,BG84="-"),IF(BG84="x",$BA84/COUNTIF($BD84:$BG84,"x"),0),$BA84/SUM($BD84:$BG84)*BG84)</f>
        <v>0</v>
      </c>
      <c r="BP84" s="58"/>
      <c r="BQ84" s="58"/>
      <c r="BR84" s="58"/>
    </row>
    <row r="85" spans="1:70" ht="12.95" customHeight="1" x14ac:dyDescent="0.25">
      <c r="A85" s="116"/>
      <c r="B85" s="116"/>
      <c r="E85" s="131"/>
      <c r="F85" s="132"/>
      <c r="G85" s="124">
        <v>1</v>
      </c>
      <c r="H85" s="125"/>
      <c r="I85" s="126"/>
      <c r="J85" s="119" t="s">
        <v>137</v>
      </c>
      <c r="K85" s="134"/>
      <c r="L85" s="134"/>
      <c r="M85" s="134"/>
      <c r="N85" s="134"/>
      <c r="O85" s="134"/>
      <c r="P85" s="134"/>
      <c r="Q85" s="134"/>
      <c r="R85" s="134" t="s">
        <v>138</v>
      </c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6">
        <v>6</v>
      </c>
      <c r="BB85" s="136"/>
      <c r="BC85" s="136"/>
      <c r="BD85" s="19" t="s">
        <v>46</v>
      </c>
      <c r="BE85" s="19" t="s">
        <v>46</v>
      </c>
      <c r="BF85" s="19">
        <v>2</v>
      </c>
      <c r="BG85" s="19">
        <v>2</v>
      </c>
      <c r="BJ85" s="57" t="b">
        <f t="shared" si="35"/>
        <v>0</v>
      </c>
      <c r="BK85" s="61">
        <v>1</v>
      </c>
      <c r="BL85" s="57">
        <f t="shared" si="36"/>
        <v>0</v>
      </c>
      <c r="BM85" s="57">
        <f t="shared" si="37"/>
        <v>0</v>
      </c>
      <c r="BN85" s="57">
        <f t="shared" si="38"/>
        <v>3</v>
      </c>
      <c r="BO85" s="57">
        <f t="shared" si="39"/>
        <v>3</v>
      </c>
      <c r="BP85" s="58"/>
      <c r="BQ85" s="58"/>
      <c r="BR85" s="58"/>
    </row>
    <row r="86" spans="1:70" ht="12.95" customHeight="1" x14ac:dyDescent="0.25">
      <c r="A86" s="116"/>
      <c r="B86" s="116"/>
      <c r="C86" s="85"/>
      <c r="D86" s="71"/>
      <c r="E86" s="131"/>
      <c r="F86" s="132"/>
      <c r="G86" s="124">
        <v>1</v>
      </c>
      <c r="H86" s="125"/>
      <c r="I86" s="126"/>
      <c r="J86" s="119" t="s">
        <v>139</v>
      </c>
      <c r="K86" s="134"/>
      <c r="L86" s="134"/>
      <c r="M86" s="134"/>
      <c r="N86" s="134"/>
      <c r="O86" s="134"/>
      <c r="P86" s="134"/>
      <c r="Q86" s="134"/>
      <c r="R86" s="134" t="s">
        <v>140</v>
      </c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6">
        <v>4</v>
      </c>
      <c r="BB86" s="136"/>
      <c r="BC86" s="136"/>
      <c r="BD86" s="19" t="s">
        <v>46</v>
      </c>
      <c r="BE86" s="19" t="s">
        <v>46</v>
      </c>
      <c r="BF86" s="19" t="s">
        <v>46</v>
      </c>
      <c r="BG86" s="19">
        <v>3</v>
      </c>
      <c r="BH86" s="71"/>
      <c r="BJ86" s="57" t="b">
        <f t="shared" si="35"/>
        <v>0</v>
      </c>
      <c r="BK86" s="61">
        <v>1</v>
      </c>
      <c r="BL86" s="57">
        <f t="shared" si="36"/>
        <v>0</v>
      </c>
      <c r="BM86" s="57">
        <f t="shared" si="37"/>
        <v>0</v>
      </c>
      <c r="BN86" s="57">
        <f t="shared" si="38"/>
        <v>0</v>
      </c>
      <c r="BO86" s="57">
        <f t="shared" si="39"/>
        <v>4</v>
      </c>
      <c r="BP86" s="58"/>
      <c r="BQ86" s="58"/>
      <c r="BR86" s="58"/>
    </row>
    <row r="87" spans="1:70" ht="12.95" customHeight="1" x14ac:dyDescent="0.25">
      <c r="A87" s="116"/>
      <c r="B87" s="116"/>
      <c r="E87" s="131"/>
      <c r="F87" s="132"/>
      <c r="G87" s="124">
        <v>1</v>
      </c>
      <c r="H87" s="125"/>
      <c r="I87" s="126"/>
      <c r="J87" s="119" t="s">
        <v>141</v>
      </c>
      <c r="K87" s="134"/>
      <c r="L87" s="134"/>
      <c r="M87" s="134"/>
      <c r="N87" s="134"/>
      <c r="O87" s="134"/>
      <c r="P87" s="134"/>
      <c r="Q87" s="134"/>
      <c r="R87" s="134" t="s">
        <v>142</v>
      </c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6">
        <v>4</v>
      </c>
      <c r="BB87" s="136"/>
      <c r="BC87" s="136"/>
      <c r="BD87" s="19" t="s">
        <v>46</v>
      </c>
      <c r="BE87" s="19" t="s">
        <v>46</v>
      </c>
      <c r="BF87" s="19">
        <v>3</v>
      </c>
      <c r="BG87" s="19" t="s">
        <v>46</v>
      </c>
      <c r="BJ87" s="57" t="b">
        <f t="shared" si="35"/>
        <v>0</v>
      </c>
      <c r="BK87" s="61">
        <v>1</v>
      </c>
      <c r="BL87" s="57">
        <f t="shared" si="36"/>
        <v>0</v>
      </c>
      <c r="BM87" s="57">
        <f t="shared" si="37"/>
        <v>0</v>
      </c>
      <c r="BN87" s="57">
        <f t="shared" si="38"/>
        <v>4</v>
      </c>
      <c r="BO87" s="57">
        <f t="shared" si="39"/>
        <v>0</v>
      </c>
      <c r="BP87" s="58"/>
      <c r="BQ87" s="58"/>
      <c r="BR87" s="58"/>
    </row>
    <row r="88" spans="1:70" ht="12.95" customHeight="1" x14ac:dyDescent="0.25">
      <c r="A88" s="116"/>
      <c r="B88" s="116"/>
      <c r="C88" s="85"/>
      <c r="D88" s="71"/>
      <c r="E88" s="131"/>
      <c r="F88" s="132"/>
      <c r="G88" s="124">
        <v>1</v>
      </c>
      <c r="H88" s="125"/>
      <c r="I88" s="126"/>
      <c r="J88" s="119" t="s">
        <v>143</v>
      </c>
      <c r="K88" s="134"/>
      <c r="L88" s="134"/>
      <c r="M88" s="134"/>
      <c r="N88" s="134"/>
      <c r="O88" s="134"/>
      <c r="P88" s="134"/>
      <c r="Q88" s="134"/>
      <c r="R88" s="134" t="s">
        <v>144</v>
      </c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6">
        <v>5</v>
      </c>
      <c r="BB88" s="136"/>
      <c r="BC88" s="136"/>
      <c r="BD88" s="19">
        <v>4</v>
      </c>
      <c r="BE88" s="19" t="s">
        <v>46</v>
      </c>
      <c r="BF88" s="19" t="s">
        <v>46</v>
      </c>
      <c r="BG88" s="19" t="s">
        <v>46</v>
      </c>
      <c r="BH88" s="71"/>
      <c r="BJ88" s="57" t="b">
        <f t="shared" si="35"/>
        <v>0</v>
      </c>
      <c r="BK88" s="61">
        <v>1</v>
      </c>
      <c r="BL88" s="57">
        <f t="shared" si="36"/>
        <v>5</v>
      </c>
      <c r="BM88" s="57">
        <f t="shared" si="37"/>
        <v>0</v>
      </c>
      <c r="BN88" s="57">
        <f t="shared" si="38"/>
        <v>0</v>
      </c>
      <c r="BO88" s="57">
        <f t="shared" si="39"/>
        <v>0</v>
      </c>
      <c r="BP88" s="58"/>
      <c r="BQ88" s="58"/>
      <c r="BR88" s="58"/>
    </row>
    <row r="89" spans="1:70" ht="12.95" customHeight="1" x14ac:dyDescent="0.25">
      <c r="A89" s="116"/>
      <c r="B89" s="116"/>
      <c r="E89" s="131"/>
      <c r="F89" s="132"/>
      <c r="G89" s="124">
        <v>1</v>
      </c>
      <c r="H89" s="125"/>
      <c r="I89" s="126"/>
      <c r="J89" s="119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6"/>
      <c r="BB89" s="136"/>
      <c r="BC89" s="136"/>
      <c r="BD89" s="19"/>
      <c r="BE89" s="19"/>
      <c r="BF89" s="19"/>
      <c r="BG89" s="19"/>
      <c r="BJ89" s="57" t="b">
        <f t="shared" si="20"/>
        <v>0</v>
      </c>
      <c r="BK89" s="61">
        <v>1</v>
      </c>
      <c r="BL89" s="57">
        <f t="shared" si="21"/>
        <v>0</v>
      </c>
      <c r="BM89" s="57">
        <f t="shared" si="22"/>
        <v>0</v>
      </c>
      <c r="BN89" s="57">
        <f t="shared" si="23"/>
        <v>0</v>
      </c>
      <c r="BO89" s="57">
        <f t="shared" si="24"/>
        <v>0</v>
      </c>
      <c r="BP89" s="58"/>
      <c r="BQ89" s="58"/>
      <c r="BR89" s="58"/>
    </row>
    <row r="90" spans="1:70" ht="12.95" customHeight="1" x14ac:dyDescent="0.25">
      <c r="A90" s="92"/>
      <c r="B90" s="92"/>
      <c r="E90" s="135"/>
      <c r="F90" s="136"/>
      <c r="G90" s="170"/>
      <c r="H90" s="171"/>
      <c r="I90" s="2"/>
      <c r="J90" s="224"/>
      <c r="K90" s="225"/>
      <c r="L90" s="225"/>
      <c r="M90" s="225"/>
      <c r="N90" s="225"/>
      <c r="O90" s="225"/>
      <c r="P90" s="225"/>
      <c r="Q90" s="225"/>
      <c r="R90" s="225" t="s">
        <v>145</v>
      </c>
      <c r="S90" s="225"/>
      <c r="T90" s="225"/>
      <c r="U90" s="225"/>
      <c r="V90" s="225"/>
      <c r="W90" s="225"/>
      <c r="X90" s="225"/>
      <c r="Y90" s="225"/>
      <c r="Z90" s="225"/>
      <c r="AA90" s="225"/>
      <c r="AB90" s="225"/>
      <c r="AC90" s="225"/>
      <c r="AD90" s="225"/>
      <c r="AE90" s="225"/>
      <c r="AF90" s="225"/>
      <c r="AG90" s="225"/>
      <c r="AH90" s="225"/>
      <c r="AI90" s="225"/>
      <c r="AJ90" s="225"/>
      <c r="AK90" s="225"/>
      <c r="AL90" s="225"/>
      <c r="AM90" s="225"/>
      <c r="AN90" s="225"/>
      <c r="AO90" s="225"/>
      <c r="AP90" s="225"/>
      <c r="AQ90" s="225"/>
      <c r="AR90" s="225"/>
      <c r="AS90" s="225"/>
      <c r="AT90" s="225"/>
      <c r="AU90" s="225"/>
      <c r="AV90" s="225"/>
      <c r="AW90" s="225"/>
      <c r="AX90" s="225"/>
      <c r="AY90" s="225"/>
      <c r="AZ90" s="225"/>
      <c r="BA90" s="226"/>
      <c r="BB90" s="226"/>
      <c r="BC90" s="226"/>
      <c r="BD90" s="106"/>
      <c r="BE90" s="106"/>
      <c r="BF90" s="106"/>
      <c r="BG90" s="107"/>
      <c r="BJ90" s="57" t="b">
        <f t="shared" ref="BJ90:BJ91" si="40">AND(E90="y",NOT(ISBLANK(J90)))</f>
        <v>0</v>
      </c>
      <c r="BK90" s="61">
        <v>0</v>
      </c>
      <c r="BL90" s="57">
        <f t="shared" ref="BL90:BL91" si="41">IF(OR(SUM($BD90:$BG90)=0,BD90="-"),IF(BD90="x",$BA90/COUNTIF($BD90:$BG90,"x"),0),$BA90/SUM($BD90:$BG90)*BD90)</f>
        <v>0</v>
      </c>
      <c r="BM90" s="57">
        <f t="shared" ref="BM90:BM91" si="42">IF(OR(SUM($BD90:$BG90)=0,BE90="-"),IF(BE90="x",$BA90/COUNTIF($BD90:$BG90,"x"),0),$BA90/SUM($BD90:$BG90)*BE90)</f>
        <v>0</v>
      </c>
      <c r="BN90" s="57">
        <f t="shared" ref="BN90:BN91" si="43">IF(OR(SUM($BD90:$BG90)=0,BF90="-"),IF(BF90="x",$BA90/COUNTIF($BD90:$BG90,"x"),0),$BA90/SUM($BD90:$BG90)*BF90)</f>
        <v>0</v>
      </c>
      <c r="BO90" s="57">
        <f t="shared" ref="BO90:BO91" si="44">IF(OR(SUM($BD90:$BG90)=0,BG90="-"),IF(BG90="x",$BA90/COUNTIF($BD90:$BG90,"x"),0),$BA90/SUM($BD90:$BG90)*BG90)</f>
        <v>0</v>
      </c>
      <c r="BP90" s="58"/>
      <c r="BQ90" s="58"/>
      <c r="BR90" s="58"/>
    </row>
    <row r="91" spans="1:70" ht="12.95" customHeight="1" x14ac:dyDescent="0.25">
      <c r="A91" s="92"/>
      <c r="B91" s="92"/>
      <c r="E91" s="131"/>
      <c r="F91" s="132"/>
      <c r="G91" s="124">
        <v>1</v>
      </c>
      <c r="H91" s="125"/>
      <c r="I91" s="126"/>
      <c r="J91" s="119"/>
      <c r="K91" s="134"/>
      <c r="L91" s="134"/>
      <c r="M91" s="134"/>
      <c r="N91" s="134"/>
      <c r="O91" s="134"/>
      <c r="P91" s="134"/>
      <c r="Q91" s="134"/>
      <c r="R91" s="134" t="s">
        <v>146</v>
      </c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6"/>
      <c r="BB91" s="136"/>
      <c r="BC91" s="136"/>
      <c r="BD91" s="19"/>
      <c r="BE91" s="19"/>
      <c r="BF91" s="19"/>
      <c r="BG91" s="19"/>
      <c r="BJ91" s="57" t="b">
        <f t="shared" si="40"/>
        <v>0</v>
      </c>
      <c r="BK91" s="61">
        <v>1</v>
      </c>
      <c r="BL91" s="57">
        <f t="shared" si="41"/>
        <v>0</v>
      </c>
      <c r="BM91" s="57">
        <f t="shared" si="42"/>
        <v>0</v>
      </c>
      <c r="BN91" s="57">
        <f t="shared" si="43"/>
        <v>0</v>
      </c>
      <c r="BO91" s="57">
        <f t="shared" si="44"/>
        <v>0</v>
      </c>
      <c r="BP91" s="58"/>
      <c r="BQ91" s="58"/>
      <c r="BR91" s="58"/>
    </row>
    <row r="92" spans="1:70" ht="12.95" customHeight="1" x14ac:dyDescent="0.25">
      <c r="E92" s="131"/>
      <c r="F92" s="132"/>
      <c r="G92" s="124">
        <v>1</v>
      </c>
      <c r="H92" s="125"/>
      <c r="I92" s="126"/>
      <c r="J92" s="119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6"/>
      <c r="BB92" s="136"/>
      <c r="BC92" s="136"/>
      <c r="BD92" s="19"/>
      <c r="BE92" s="19"/>
      <c r="BF92" s="19"/>
      <c r="BG92" s="19"/>
      <c r="BJ92" s="57" t="b">
        <f t="shared" si="20"/>
        <v>0</v>
      </c>
      <c r="BK92" s="61">
        <v>1</v>
      </c>
      <c r="BL92" s="57">
        <f t="shared" si="21"/>
        <v>0</v>
      </c>
      <c r="BM92" s="57">
        <f t="shared" si="22"/>
        <v>0</v>
      </c>
      <c r="BN92" s="57">
        <f t="shared" si="23"/>
        <v>0</v>
      </c>
      <c r="BO92" s="57">
        <f t="shared" si="24"/>
        <v>0</v>
      </c>
      <c r="BP92" s="58"/>
      <c r="BQ92" s="58"/>
      <c r="BR92" s="58"/>
    </row>
    <row r="93" spans="1:70" ht="12.95" customHeight="1" x14ac:dyDescent="0.25">
      <c r="E93" s="135"/>
      <c r="F93" s="136"/>
      <c r="G93" s="170"/>
      <c r="H93" s="171"/>
      <c r="I93" s="2"/>
      <c r="J93" s="224"/>
      <c r="K93" s="225"/>
      <c r="L93" s="225"/>
      <c r="M93" s="225"/>
      <c r="N93" s="225"/>
      <c r="O93" s="225"/>
      <c r="P93" s="225"/>
      <c r="Q93" s="225"/>
      <c r="R93" s="225" t="s">
        <v>147</v>
      </c>
      <c r="S93" s="225"/>
      <c r="T93" s="225"/>
      <c r="U93" s="225"/>
      <c r="V93" s="225"/>
      <c r="W93" s="225"/>
      <c r="X93" s="225"/>
      <c r="Y93" s="225"/>
      <c r="Z93" s="225"/>
      <c r="AA93" s="225"/>
      <c r="AB93" s="225"/>
      <c r="AC93" s="225"/>
      <c r="AD93" s="225"/>
      <c r="AE93" s="225"/>
      <c r="AF93" s="225"/>
      <c r="AG93" s="225"/>
      <c r="AH93" s="225"/>
      <c r="AI93" s="225"/>
      <c r="AJ93" s="225"/>
      <c r="AK93" s="225"/>
      <c r="AL93" s="225"/>
      <c r="AM93" s="225"/>
      <c r="AN93" s="225"/>
      <c r="AO93" s="225"/>
      <c r="AP93" s="225"/>
      <c r="AQ93" s="225"/>
      <c r="AR93" s="225"/>
      <c r="AS93" s="225"/>
      <c r="AT93" s="225"/>
      <c r="AU93" s="225"/>
      <c r="AV93" s="225"/>
      <c r="AW93" s="225"/>
      <c r="AX93" s="225"/>
      <c r="AY93" s="225"/>
      <c r="AZ93" s="225"/>
      <c r="BA93" s="226"/>
      <c r="BB93" s="226"/>
      <c r="BC93" s="226"/>
      <c r="BD93" s="106"/>
      <c r="BE93" s="106"/>
      <c r="BF93" s="106"/>
      <c r="BG93" s="107"/>
      <c r="BJ93" s="57" t="b">
        <f t="shared" ref="BJ93" si="45">AND(E93="y",NOT(ISBLANK(J93)))</f>
        <v>0</v>
      </c>
      <c r="BK93" s="61">
        <v>0</v>
      </c>
      <c r="BL93" s="57">
        <f t="shared" ref="BL93" si="46">IF(OR(SUM($BD93:$BG93)=0,BD93="-"),IF(BD93="x",$BA93/COUNTIF($BD93:$BG93,"x"),0),$BA93/SUM($BD93:$BG93)*BD93)</f>
        <v>0</v>
      </c>
      <c r="BM93" s="57">
        <f t="shared" ref="BM93" si="47">IF(OR(SUM($BD93:$BG93)=0,BE93="-"),IF(BE93="x",$BA93/COUNTIF($BD93:$BG93,"x"),0),$BA93/SUM($BD93:$BG93)*BE93)</f>
        <v>0</v>
      </c>
      <c r="BN93" s="57">
        <f t="shared" ref="BN93" si="48">IF(OR(SUM($BD93:$BG93)=0,BF93="-"),IF(BF93="x",$BA93/COUNTIF($BD93:$BG93,"x"),0),$BA93/SUM($BD93:$BG93)*BF93)</f>
        <v>0</v>
      </c>
      <c r="BO93" s="57">
        <f t="shared" ref="BO93" si="49">IF(OR(SUM($BD93:$BG93)=0,BG93="-"),IF(BG93="x",$BA93/COUNTIF($BD93:$BG93,"x"),0),$BA93/SUM($BD93:$BG93)*BG93)</f>
        <v>0</v>
      </c>
      <c r="BP93" s="58"/>
      <c r="BQ93" s="58"/>
      <c r="BR93" s="58"/>
    </row>
    <row r="94" spans="1:70" ht="12.95" customHeight="1" x14ac:dyDescent="0.25">
      <c r="A94" s="80"/>
      <c r="B94" s="80"/>
      <c r="C94" s="80"/>
      <c r="E94" s="122"/>
      <c r="F94" s="123"/>
      <c r="G94" s="124">
        <v>1</v>
      </c>
      <c r="H94" s="125"/>
      <c r="I94" s="126"/>
      <c r="J94" s="117" t="s">
        <v>56</v>
      </c>
      <c r="K94" s="118"/>
      <c r="L94" s="118"/>
      <c r="M94" s="118"/>
      <c r="N94" s="118"/>
      <c r="O94" s="118"/>
      <c r="P94" s="118"/>
      <c r="Q94" s="119"/>
      <c r="R94" s="127" t="s">
        <v>148</v>
      </c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9"/>
      <c r="BA94" s="128">
        <v>4</v>
      </c>
      <c r="BB94" s="129"/>
      <c r="BC94" s="130"/>
      <c r="BD94" s="19">
        <v>2</v>
      </c>
      <c r="BE94" s="19">
        <v>2</v>
      </c>
      <c r="BF94" s="19" t="s">
        <v>46</v>
      </c>
      <c r="BG94" s="19" t="s">
        <v>46</v>
      </c>
      <c r="BJ94" s="57" t="b">
        <f t="shared" si="20"/>
        <v>0</v>
      </c>
      <c r="BK94" s="61">
        <v>1</v>
      </c>
      <c r="BL94" s="57">
        <f t="shared" si="21"/>
        <v>2</v>
      </c>
      <c r="BM94" s="57">
        <f t="shared" si="22"/>
        <v>2</v>
      </c>
      <c r="BN94" s="57">
        <f t="shared" si="23"/>
        <v>0</v>
      </c>
      <c r="BO94" s="57">
        <f t="shared" si="24"/>
        <v>0</v>
      </c>
      <c r="BP94" s="58"/>
      <c r="BQ94" s="58"/>
      <c r="BR94" s="58"/>
    </row>
    <row r="95" spans="1:70" ht="12.95" customHeight="1" x14ac:dyDescent="0.25">
      <c r="A95" s="80"/>
      <c r="B95" s="80"/>
      <c r="C95" s="80" t="s">
        <v>120</v>
      </c>
      <c r="E95" s="122"/>
      <c r="F95" s="123"/>
      <c r="G95" s="124">
        <v>1</v>
      </c>
      <c r="H95" s="125"/>
      <c r="I95" s="126"/>
      <c r="J95" s="117" t="s">
        <v>149</v>
      </c>
      <c r="K95" s="118"/>
      <c r="L95" s="118"/>
      <c r="M95" s="118"/>
      <c r="N95" s="118"/>
      <c r="O95" s="118"/>
      <c r="P95" s="118"/>
      <c r="Q95" s="119"/>
      <c r="R95" s="127" t="s">
        <v>150</v>
      </c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9"/>
      <c r="BA95" s="128">
        <v>5</v>
      </c>
      <c r="BB95" s="129"/>
      <c r="BC95" s="130"/>
      <c r="BD95" s="19">
        <v>4</v>
      </c>
      <c r="BE95" s="19" t="s">
        <v>46</v>
      </c>
      <c r="BF95" s="19" t="s">
        <v>46</v>
      </c>
      <c r="BG95" s="19" t="s">
        <v>46</v>
      </c>
      <c r="BJ95" s="57" t="b">
        <f t="shared" ref="BJ95" si="50">AND(E95="y",NOT(ISBLANK(J95)))</f>
        <v>0</v>
      </c>
      <c r="BK95" s="61">
        <v>1</v>
      </c>
      <c r="BL95" s="57">
        <f t="shared" ref="BL95" si="51">IF(OR(SUM($BD95:$BG95)=0,BD95="-"),IF(BD95="x",$BA95/COUNTIF($BD95:$BG95,"x"),0),$BA95/SUM($BD95:$BG95)*BD95)</f>
        <v>5</v>
      </c>
      <c r="BM95" s="57">
        <f t="shared" ref="BM95" si="52">IF(OR(SUM($BD95:$BG95)=0,BE95="-"),IF(BE95="x",$BA95/COUNTIF($BD95:$BG95,"x"),0),$BA95/SUM($BD95:$BG95)*BE95)</f>
        <v>0</v>
      </c>
      <c r="BN95" s="57">
        <f t="shared" ref="BN95" si="53">IF(OR(SUM($BD95:$BG95)=0,BF95="-"),IF(BF95="x",$BA95/COUNTIF($BD95:$BG95,"x"),0),$BA95/SUM($BD95:$BG95)*BF95)</f>
        <v>0</v>
      </c>
      <c r="BO95" s="57">
        <f t="shared" ref="BO95" si="54">IF(OR(SUM($BD95:$BG95)=0,BG95="-"),IF(BG95="x",$BA95/COUNTIF($BD95:$BG95,"x"),0),$BA95/SUM($BD95:$BG95)*BG95)</f>
        <v>0</v>
      </c>
      <c r="BP95" s="58"/>
      <c r="BQ95" s="58"/>
      <c r="BR95" s="58"/>
    </row>
    <row r="96" spans="1:70" ht="12.95" customHeight="1" x14ac:dyDescent="0.25">
      <c r="A96" s="80"/>
      <c r="B96" s="80"/>
      <c r="C96" s="80"/>
      <c r="E96" s="122"/>
      <c r="F96" s="123"/>
      <c r="G96" s="124">
        <v>1</v>
      </c>
      <c r="H96" s="125"/>
      <c r="I96" s="126"/>
      <c r="J96" s="117" t="s">
        <v>58</v>
      </c>
      <c r="K96" s="118"/>
      <c r="L96" s="118"/>
      <c r="M96" s="118"/>
      <c r="N96" s="118"/>
      <c r="O96" s="118"/>
      <c r="P96" s="118"/>
      <c r="Q96" s="119"/>
      <c r="R96" s="127" t="s">
        <v>151</v>
      </c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9"/>
      <c r="BA96" s="128">
        <v>5</v>
      </c>
      <c r="BB96" s="129"/>
      <c r="BC96" s="130"/>
      <c r="BD96" s="19">
        <v>4</v>
      </c>
      <c r="BE96" s="19">
        <v>4</v>
      </c>
      <c r="BF96" s="19" t="s">
        <v>46</v>
      </c>
      <c r="BG96" s="19" t="s">
        <v>46</v>
      </c>
      <c r="BJ96" s="57" t="b">
        <f t="shared" si="20"/>
        <v>0</v>
      </c>
      <c r="BK96" s="61">
        <v>1</v>
      </c>
      <c r="BL96" s="57">
        <f t="shared" si="21"/>
        <v>2.5</v>
      </c>
      <c r="BM96" s="57">
        <f t="shared" si="22"/>
        <v>2.5</v>
      </c>
      <c r="BN96" s="57">
        <f t="shared" si="23"/>
        <v>0</v>
      </c>
      <c r="BO96" s="57">
        <f t="shared" si="24"/>
        <v>0</v>
      </c>
      <c r="BP96" s="58"/>
      <c r="BQ96" s="58"/>
      <c r="BR96" s="58"/>
    </row>
    <row r="97" spans="1:70" ht="12.95" customHeight="1" x14ac:dyDescent="0.25">
      <c r="E97" s="122"/>
      <c r="F97" s="123"/>
      <c r="G97" s="124">
        <v>1</v>
      </c>
      <c r="H97" s="125"/>
      <c r="I97" s="126"/>
      <c r="J97" s="117" t="s">
        <v>152</v>
      </c>
      <c r="K97" s="118"/>
      <c r="L97" s="118"/>
      <c r="M97" s="118"/>
      <c r="N97" s="118"/>
      <c r="O97" s="118"/>
      <c r="P97" s="118"/>
      <c r="Q97" s="119"/>
      <c r="R97" s="127" t="s">
        <v>153</v>
      </c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9"/>
      <c r="BA97" s="128">
        <v>3</v>
      </c>
      <c r="BB97" s="129"/>
      <c r="BC97" s="130"/>
      <c r="BD97" s="19" t="s">
        <v>46</v>
      </c>
      <c r="BE97" s="19" t="s">
        <v>46</v>
      </c>
      <c r="BF97" s="19" t="s">
        <v>46</v>
      </c>
      <c r="BG97" s="19">
        <v>4</v>
      </c>
      <c r="BJ97" s="57" t="b">
        <f t="shared" ref="BJ97:BJ99" si="55">AND(E97="y",NOT(ISBLANK(J97)))</f>
        <v>0</v>
      </c>
      <c r="BK97" s="61">
        <v>1</v>
      </c>
      <c r="BL97" s="57">
        <f t="shared" ref="BL97:BL99" si="56">IF(OR(SUM($BD97:$BG97)=0,BD97="-"),IF(BD97="x",$BA97/COUNTIF($BD97:$BG97,"x"),0),$BA97/SUM($BD97:$BG97)*BD97)</f>
        <v>0</v>
      </c>
      <c r="BM97" s="57">
        <f t="shared" ref="BM97:BM99" si="57">IF(OR(SUM($BD97:$BG97)=0,BE97="-"),IF(BE97="x",$BA97/COUNTIF($BD97:$BG97,"x"),0),$BA97/SUM($BD97:$BG97)*BE97)</f>
        <v>0</v>
      </c>
      <c r="BN97" s="57">
        <f t="shared" ref="BN97:BN99" si="58">IF(OR(SUM($BD97:$BG97)=0,BF97="-"),IF(BF97="x",$BA97/COUNTIF($BD97:$BG97,"x"),0),$BA97/SUM($BD97:$BG97)*BF97)</f>
        <v>0</v>
      </c>
      <c r="BO97" s="57">
        <f t="shared" ref="BO97:BO99" si="59">IF(OR(SUM($BD97:$BG97)=0,BG97="-"),IF(BG97="x",$BA97/COUNTIF($BD97:$BG97,"x"),0),$BA97/SUM($BD97:$BG97)*BG97)</f>
        <v>3</v>
      </c>
      <c r="BP97" s="58"/>
      <c r="BQ97" s="58"/>
      <c r="BR97" s="58"/>
    </row>
    <row r="98" spans="1:70" ht="12.95" customHeight="1" x14ac:dyDescent="0.25">
      <c r="E98" s="122"/>
      <c r="F98" s="123"/>
      <c r="G98" s="124">
        <v>1</v>
      </c>
      <c r="H98" s="125"/>
      <c r="I98" s="126"/>
      <c r="J98" s="117" t="s">
        <v>154</v>
      </c>
      <c r="K98" s="118"/>
      <c r="L98" s="118"/>
      <c r="M98" s="118"/>
      <c r="N98" s="118"/>
      <c r="O98" s="118"/>
      <c r="P98" s="118"/>
      <c r="Q98" s="119"/>
      <c r="R98" s="127" t="s">
        <v>155</v>
      </c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9"/>
      <c r="BA98" s="128">
        <v>4</v>
      </c>
      <c r="BB98" s="129"/>
      <c r="BC98" s="130"/>
      <c r="BD98" s="19" t="s">
        <v>46</v>
      </c>
      <c r="BE98" s="19">
        <v>4</v>
      </c>
      <c r="BF98" s="19" t="s">
        <v>46</v>
      </c>
      <c r="BG98" s="19" t="s">
        <v>46</v>
      </c>
      <c r="BJ98" s="57" t="b">
        <f t="shared" si="55"/>
        <v>0</v>
      </c>
      <c r="BK98" s="61">
        <v>1</v>
      </c>
      <c r="BL98" s="57">
        <f t="shared" si="56"/>
        <v>0</v>
      </c>
      <c r="BM98" s="57">
        <f t="shared" si="57"/>
        <v>4</v>
      </c>
      <c r="BN98" s="57">
        <f t="shared" si="58"/>
        <v>0</v>
      </c>
      <c r="BO98" s="57">
        <f t="shared" si="59"/>
        <v>0</v>
      </c>
      <c r="BP98" s="58"/>
      <c r="BQ98" s="58"/>
      <c r="BR98" s="58"/>
    </row>
    <row r="99" spans="1:70" ht="12.95" customHeight="1" x14ac:dyDescent="0.25">
      <c r="A99" s="85"/>
      <c r="B99" s="85"/>
      <c r="C99" s="85"/>
      <c r="D99" s="71"/>
      <c r="E99" s="122"/>
      <c r="F99" s="123"/>
      <c r="G99" s="124">
        <v>1</v>
      </c>
      <c r="H99" s="125"/>
      <c r="I99" s="126"/>
      <c r="J99" s="117" t="s">
        <v>156</v>
      </c>
      <c r="K99" s="118"/>
      <c r="L99" s="118"/>
      <c r="M99" s="118"/>
      <c r="N99" s="118"/>
      <c r="O99" s="118"/>
      <c r="P99" s="118"/>
      <c r="Q99" s="119"/>
      <c r="R99" s="127" t="s">
        <v>157</v>
      </c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9"/>
      <c r="BA99" s="128">
        <v>5</v>
      </c>
      <c r="BB99" s="129"/>
      <c r="BC99" s="130"/>
      <c r="BD99" s="19" t="s">
        <v>46</v>
      </c>
      <c r="BE99" s="19" t="s">
        <v>46</v>
      </c>
      <c r="BF99" s="19" t="s">
        <v>46</v>
      </c>
      <c r="BG99" s="19">
        <v>4</v>
      </c>
      <c r="BH99" s="71"/>
      <c r="BJ99" s="57" t="b">
        <f t="shared" si="55"/>
        <v>0</v>
      </c>
      <c r="BK99" s="61">
        <v>1</v>
      </c>
      <c r="BL99" s="57">
        <f t="shared" si="56"/>
        <v>0</v>
      </c>
      <c r="BM99" s="57">
        <f t="shared" si="57"/>
        <v>0</v>
      </c>
      <c r="BN99" s="57">
        <f t="shared" si="58"/>
        <v>0</v>
      </c>
      <c r="BO99" s="57">
        <f t="shared" si="59"/>
        <v>5</v>
      </c>
      <c r="BP99" s="58"/>
      <c r="BQ99" s="58"/>
      <c r="BR99" s="58"/>
    </row>
    <row r="100" spans="1:70" ht="12.95" customHeight="1" x14ac:dyDescent="0.25">
      <c r="A100" s="85"/>
      <c r="B100" s="85"/>
      <c r="C100" s="85"/>
      <c r="D100" s="71"/>
      <c r="E100" s="122"/>
      <c r="F100" s="123"/>
      <c r="G100" s="124">
        <v>1</v>
      </c>
      <c r="H100" s="125"/>
      <c r="I100" s="126"/>
      <c r="J100" s="117" t="s">
        <v>158</v>
      </c>
      <c r="K100" s="118"/>
      <c r="L100" s="118"/>
      <c r="M100" s="118"/>
      <c r="N100" s="118"/>
      <c r="O100" s="118"/>
      <c r="P100" s="118"/>
      <c r="Q100" s="119"/>
      <c r="R100" s="127" t="s">
        <v>159</v>
      </c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9"/>
      <c r="BA100" s="128">
        <v>15</v>
      </c>
      <c r="BB100" s="129"/>
      <c r="BC100" s="130"/>
      <c r="BD100" s="19">
        <v>8</v>
      </c>
      <c r="BE100" s="19" t="s">
        <v>46</v>
      </c>
      <c r="BF100" s="19" t="s">
        <v>46</v>
      </c>
      <c r="BG100" s="19" t="s">
        <v>46</v>
      </c>
      <c r="BH100" s="71"/>
      <c r="BJ100" s="57" t="b">
        <f t="shared" ref="BJ100" si="60">AND(E100="y",NOT(ISBLANK(J100)))</f>
        <v>0</v>
      </c>
      <c r="BK100" s="61">
        <v>1</v>
      </c>
      <c r="BL100" s="57">
        <f t="shared" ref="BL100" si="61">IF(OR(SUM($BD100:$BG100)=0,BD100="-"),IF(BD100="x",$BA100/COUNTIF($BD100:$BG100,"x"),0),$BA100/SUM($BD100:$BG100)*BD100)</f>
        <v>15</v>
      </c>
      <c r="BM100" s="57">
        <f t="shared" ref="BM100" si="62">IF(OR(SUM($BD100:$BG100)=0,BE100="-"),IF(BE100="x",$BA100/COUNTIF($BD100:$BG100,"x"),0),$BA100/SUM($BD100:$BG100)*BE100)</f>
        <v>0</v>
      </c>
      <c r="BN100" s="57">
        <f t="shared" ref="BN100" si="63">IF(OR(SUM($BD100:$BG100)=0,BF100="-"),IF(BF100="x",$BA100/COUNTIF($BD100:$BG100,"x"),0),$BA100/SUM($BD100:$BG100)*BF100)</f>
        <v>0</v>
      </c>
      <c r="BO100" s="57">
        <f t="shared" ref="BO100" si="64">IF(OR(SUM($BD100:$BG100)=0,BG100="-"),IF(BG100="x",$BA100/COUNTIF($BD100:$BG100,"x"),0),$BA100/SUM($BD100:$BG100)*BG100)</f>
        <v>0</v>
      </c>
      <c r="BP100" s="58"/>
      <c r="BQ100" s="58"/>
      <c r="BR100" s="58"/>
    </row>
    <row r="101" spans="1:70" ht="12.95" customHeight="1" x14ac:dyDescent="0.25">
      <c r="E101" s="122"/>
      <c r="F101" s="123"/>
      <c r="G101" s="124">
        <v>1</v>
      </c>
      <c r="H101" s="125"/>
      <c r="I101" s="126"/>
      <c r="J101" s="117" t="s">
        <v>160</v>
      </c>
      <c r="K101" s="118"/>
      <c r="L101" s="118"/>
      <c r="M101" s="118"/>
      <c r="N101" s="118"/>
      <c r="O101" s="118"/>
      <c r="P101" s="118"/>
      <c r="Q101" s="119"/>
      <c r="R101" s="127" t="s">
        <v>161</v>
      </c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9"/>
      <c r="BA101" s="128">
        <v>5</v>
      </c>
      <c r="BB101" s="129"/>
      <c r="BC101" s="130"/>
      <c r="BD101" s="19" t="s">
        <v>46</v>
      </c>
      <c r="BE101" s="19" t="s">
        <v>46</v>
      </c>
      <c r="BF101" s="19" t="s">
        <v>46</v>
      </c>
      <c r="BG101" s="19" t="s">
        <v>49</v>
      </c>
      <c r="BJ101" s="57" t="b">
        <f t="shared" ref="BJ101:BJ102" si="65">AND(E101="y",NOT(ISBLANK(J101)))</f>
        <v>0</v>
      </c>
      <c r="BK101" s="61">
        <v>1</v>
      </c>
      <c r="BL101" s="57">
        <f t="shared" ref="BL101:BL102" si="66">IF(OR(SUM($BD101:$BG101)=0,BD101="-"),IF(BD101="x",$BA101/COUNTIF($BD101:$BG101,"x"),0),$BA101/SUM($BD101:$BG101)*BD101)</f>
        <v>0</v>
      </c>
      <c r="BM101" s="57">
        <f t="shared" ref="BM101:BM102" si="67">IF(OR(SUM($BD101:$BG101)=0,BE101="-"),IF(BE101="x",$BA101/COUNTIF($BD101:$BG101,"x"),0),$BA101/SUM($BD101:$BG101)*BE101)</f>
        <v>0</v>
      </c>
      <c r="BN101" s="57">
        <f t="shared" ref="BN101:BN102" si="68">IF(OR(SUM($BD101:$BG101)=0,BF101="-"),IF(BF101="x",$BA101/COUNTIF($BD101:$BG101,"x"),0),$BA101/SUM($BD101:$BG101)*BF101)</f>
        <v>0</v>
      </c>
      <c r="BO101" s="57">
        <f t="shared" ref="BO101:BO102" si="69">IF(OR(SUM($BD101:$BG101)=0,BG101="-"),IF(BG101="x",$BA101/COUNTIF($BD101:$BG101,"x"),0),$BA101/SUM($BD101:$BG101)*BG101)</f>
        <v>5</v>
      </c>
      <c r="BP101" s="58"/>
      <c r="BQ101" s="58"/>
      <c r="BR101" s="58"/>
    </row>
    <row r="102" spans="1:70" ht="12.95" customHeight="1" x14ac:dyDescent="0.25">
      <c r="E102" s="131"/>
      <c r="F102" s="132"/>
      <c r="G102" s="124">
        <v>1</v>
      </c>
      <c r="H102" s="125"/>
      <c r="I102" s="126"/>
      <c r="J102" s="291" t="s">
        <v>162</v>
      </c>
      <c r="K102" s="134"/>
      <c r="L102" s="134"/>
      <c r="M102" s="134"/>
      <c r="N102" s="134"/>
      <c r="O102" s="134"/>
      <c r="P102" s="134"/>
      <c r="Q102" s="134"/>
      <c r="R102" s="134" t="s">
        <v>163</v>
      </c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6">
        <v>5</v>
      </c>
      <c r="BB102" s="136"/>
      <c r="BC102" s="136"/>
      <c r="BD102" s="19">
        <v>4</v>
      </c>
      <c r="BE102" s="19" t="s">
        <v>46</v>
      </c>
      <c r="BF102" s="19" t="s">
        <v>46</v>
      </c>
      <c r="BG102" s="19" t="s">
        <v>46</v>
      </c>
      <c r="BJ102" s="57" t="b">
        <f t="shared" si="65"/>
        <v>0</v>
      </c>
      <c r="BK102" s="61">
        <v>1</v>
      </c>
      <c r="BL102" s="57">
        <f t="shared" si="66"/>
        <v>5</v>
      </c>
      <c r="BM102" s="57">
        <f t="shared" si="67"/>
        <v>0</v>
      </c>
      <c r="BN102" s="57">
        <f t="shared" si="68"/>
        <v>0</v>
      </c>
      <c r="BO102" s="57">
        <f t="shared" si="69"/>
        <v>0</v>
      </c>
      <c r="BP102" s="58"/>
      <c r="BQ102" s="58"/>
      <c r="BR102" s="58"/>
    </row>
    <row r="103" spans="1:70" ht="12.95" customHeight="1" x14ac:dyDescent="0.25">
      <c r="E103" s="122"/>
      <c r="F103" s="123"/>
      <c r="G103" s="124">
        <v>1</v>
      </c>
      <c r="H103" s="125"/>
      <c r="I103" s="126"/>
      <c r="J103" s="117" t="s">
        <v>164</v>
      </c>
      <c r="K103" s="118"/>
      <c r="L103" s="118"/>
      <c r="M103" s="118"/>
      <c r="N103" s="118"/>
      <c r="O103" s="118"/>
      <c r="P103" s="118"/>
      <c r="Q103" s="119"/>
      <c r="R103" s="127" t="s">
        <v>165</v>
      </c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9"/>
      <c r="BA103" s="128">
        <v>5</v>
      </c>
      <c r="BB103" s="129"/>
      <c r="BC103" s="130"/>
      <c r="BD103" s="19" t="s">
        <v>46</v>
      </c>
      <c r="BE103" s="19" t="s">
        <v>46</v>
      </c>
      <c r="BF103" s="19">
        <v>4</v>
      </c>
      <c r="BG103" s="19" t="s">
        <v>46</v>
      </c>
      <c r="BJ103" s="57" t="b">
        <f t="shared" si="20"/>
        <v>0</v>
      </c>
      <c r="BK103" s="61">
        <v>1</v>
      </c>
      <c r="BL103" s="57">
        <f t="shared" si="21"/>
        <v>0</v>
      </c>
      <c r="BM103" s="57">
        <f t="shared" si="22"/>
        <v>0</v>
      </c>
      <c r="BN103" s="57">
        <f t="shared" si="23"/>
        <v>5</v>
      </c>
      <c r="BO103" s="57">
        <f t="shared" si="24"/>
        <v>0</v>
      </c>
      <c r="BP103" s="58"/>
      <c r="BQ103" s="58"/>
      <c r="BR103" s="58"/>
    </row>
    <row r="104" spans="1:70" ht="12.95" customHeight="1" x14ac:dyDescent="0.25">
      <c r="A104" s="80"/>
      <c r="B104" s="80"/>
      <c r="C104" s="80"/>
      <c r="E104" s="122"/>
      <c r="F104" s="123"/>
      <c r="G104" s="124">
        <v>1</v>
      </c>
      <c r="H104" s="125"/>
      <c r="I104" s="126"/>
      <c r="J104" s="117" t="s">
        <v>166</v>
      </c>
      <c r="K104" s="118"/>
      <c r="L104" s="118"/>
      <c r="M104" s="118"/>
      <c r="N104" s="118"/>
      <c r="O104" s="118"/>
      <c r="P104" s="118"/>
      <c r="Q104" s="119"/>
      <c r="R104" s="127" t="s">
        <v>167</v>
      </c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9"/>
      <c r="BA104" s="128">
        <v>3</v>
      </c>
      <c r="BB104" s="129"/>
      <c r="BC104" s="130"/>
      <c r="BD104" s="19" t="s">
        <v>46</v>
      </c>
      <c r="BE104" s="19">
        <v>6</v>
      </c>
      <c r="BF104" s="19" t="s">
        <v>46</v>
      </c>
      <c r="BG104" s="19" t="s">
        <v>46</v>
      </c>
      <c r="BJ104" s="57" t="b">
        <f t="shared" ref="BJ104" si="70">AND(E104="y",NOT(ISBLANK(J104)))</f>
        <v>0</v>
      </c>
      <c r="BK104" s="61">
        <v>1</v>
      </c>
      <c r="BL104" s="57">
        <f t="shared" ref="BL104" si="71">IF(OR(SUM($BD104:$BG104)=0,BD104="-"),IF(BD104="x",$BA104/COUNTIF($BD104:$BG104,"x"),0),$BA104/SUM($BD104:$BG104)*BD104)</f>
        <v>0</v>
      </c>
      <c r="BM104" s="57">
        <f t="shared" ref="BM104" si="72">IF(OR(SUM($BD104:$BG104)=0,BE104="-"),IF(BE104="x",$BA104/COUNTIF($BD104:$BG104,"x"),0),$BA104/SUM($BD104:$BG104)*BE104)</f>
        <v>3</v>
      </c>
      <c r="BN104" s="57">
        <f t="shared" ref="BN104" si="73">IF(OR(SUM($BD104:$BG104)=0,BF104="-"),IF(BF104="x",$BA104/COUNTIF($BD104:$BG104,"x"),0),$BA104/SUM($BD104:$BG104)*BF104)</f>
        <v>0</v>
      </c>
      <c r="BO104" s="57">
        <f t="shared" ref="BO104" si="74">IF(OR(SUM($BD104:$BG104)=0,BG104="-"),IF(BG104="x",$BA104/COUNTIF($BD104:$BG104,"x"),0),$BA104/SUM($BD104:$BG104)*BG104)</f>
        <v>0</v>
      </c>
      <c r="BP104" s="58"/>
      <c r="BQ104" s="58"/>
      <c r="BR104" s="58"/>
    </row>
    <row r="105" spans="1:70" ht="12.95" customHeight="1" x14ac:dyDescent="0.25">
      <c r="E105" s="176"/>
      <c r="F105" s="177"/>
      <c r="G105" s="231">
        <v>1</v>
      </c>
      <c r="H105" s="232"/>
      <c r="I105" s="233"/>
      <c r="J105" s="119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6"/>
      <c r="BB105" s="136"/>
      <c r="BC105" s="136"/>
      <c r="BD105" s="19"/>
      <c r="BE105" s="19"/>
      <c r="BF105" s="19"/>
      <c r="BG105" s="19"/>
      <c r="BJ105" s="57" t="b">
        <f t="shared" si="20"/>
        <v>0</v>
      </c>
      <c r="BK105" s="61">
        <v>1</v>
      </c>
      <c r="BL105" s="57">
        <f t="shared" si="21"/>
        <v>0</v>
      </c>
      <c r="BM105" s="57">
        <f t="shared" si="22"/>
        <v>0</v>
      </c>
      <c r="BN105" s="57">
        <f t="shared" si="23"/>
        <v>0</v>
      </c>
      <c r="BO105" s="57">
        <f t="shared" si="24"/>
        <v>0</v>
      </c>
      <c r="BP105" s="58"/>
      <c r="BQ105" s="58"/>
      <c r="BR105" s="58"/>
    </row>
    <row r="106" spans="1:70" ht="12.95" customHeight="1" x14ac:dyDescent="0.25">
      <c r="E106" s="145" t="s">
        <v>52</v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6">
        <f>SUMIF($BJ73:$BJ105,TRUE,BA73:BA105)</f>
        <v>0</v>
      </c>
      <c r="BB106" s="146"/>
      <c r="BC106" s="146"/>
      <c r="BD106" s="4"/>
      <c r="BE106" s="4"/>
      <c r="BF106" s="4"/>
      <c r="BG106" s="4"/>
      <c r="BJ106" s="57"/>
      <c r="BK106" s="57"/>
      <c r="BL106" s="57"/>
      <c r="BM106" s="57"/>
      <c r="BN106" s="57"/>
      <c r="BO106" s="57"/>
      <c r="BP106" s="58"/>
      <c r="BQ106" s="58"/>
      <c r="BR106" s="58"/>
    </row>
    <row r="107" spans="1:70" s="1" customFormat="1" ht="12.95" customHeight="1" x14ac:dyDescent="0.2">
      <c r="A107" s="85"/>
      <c r="B107" s="85"/>
      <c r="C107" s="85"/>
      <c r="D107" s="71"/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71"/>
      <c r="BI107" s="61"/>
      <c r="BJ107" s="57"/>
      <c r="BK107" s="57"/>
      <c r="BL107" s="57"/>
      <c r="BM107" s="57"/>
      <c r="BN107" s="57"/>
      <c r="BO107" s="57"/>
      <c r="BP107" s="57"/>
      <c r="BQ107" s="57"/>
      <c r="BR107" s="57"/>
    </row>
    <row r="108" spans="1:70" s="1" customFormat="1" ht="12.95" customHeight="1" x14ac:dyDescent="0.2">
      <c r="A108" s="85"/>
      <c r="B108" s="85"/>
      <c r="C108" s="85"/>
      <c r="D108" s="71"/>
      <c r="E108" s="186" t="s">
        <v>168</v>
      </c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93"/>
      <c r="Z108" s="101"/>
      <c r="AA108" s="101"/>
      <c r="AB108" s="115" t="s">
        <v>169</v>
      </c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71"/>
      <c r="BI108" s="61"/>
      <c r="BJ108" s="57"/>
      <c r="BK108" s="57"/>
      <c r="BL108" s="57"/>
      <c r="BM108" s="57"/>
      <c r="BN108" s="57"/>
      <c r="BO108" s="57"/>
      <c r="BP108" s="57"/>
      <c r="BQ108" s="57"/>
      <c r="BR108" s="57"/>
    </row>
    <row r="109" spans="1:70" s="1" customFormat="1" ht="12.95" customHeight="1" x14ac:dyDescent="0.2">
      <c r="A109" s="85"/>
      <c r="B109" s="85"/>
      <c r="C109" s="85"/>
      <c r="D109" s="71"/>
      <c r="E109" s="133" t="s">
        <v>37</v>
      </c>
      <c r="F109" s="133"/>
      <c r="G109" s="133" t="s">
        <v>38</v>
      </c>
      <c r="H109" s="133"/>
      <c r="I109" s="133"/>
      <c r="J109" s="144" t="s">
        <v>39</v>
      </c>
      <c r="K109" s="144"/>
      <c r="L109" s="144"/>
      <c r="M109" s="144"/>
      <c r="N109" s="144"/>
      <c r="O109" s="144"/>
      <c r="P109" s="144"/>
      <c r="Q109" s="144"/>
      <c r="R109" s="144" t="s">
        <v>40</v>
      </c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33"/>
      <c r="BB109" s="133"/>
      <c r="BC109" s="133"/>
      <c r="BD109" s="133" t="s">
        <v>42</v>
      </c>
      <c r="BE109" s="133"/>
      <c r="BF109" s="133"/>
      <c r="BG109" s="133"/>
      <c r="BH109" s="71"/>
      <c r="BI109" s="61"/>
      <c r="BJ109" s="57" t="s">
        <v>170</v>
      </c>
      <c r="BK109" s="57"/>
      <c r="BL109" s="57"/>
      <c r="BM109" s="57"/>
      <c r="BN109" s="57"/>
      <c r="BO109" s="57"/>
      <c r="BP109" s="57" t="s">
        <v>171</v>
      </c>
      <c r="BQ109" s="57" t="s">
        <v>172</v>
      </c>
      <c r="BR109" s="57" t="s">
        <v>173</v>
      </c>
    </row>
    <row r="110" spans="1:70" s="1" customFormat="1" ht="12.95" customHeight="1" x14ac:dyDescent="0.2">
      <c r="A110" s="85"/>
      <c r="B110" s="85"/>
      <c r="C110" s="85"/>
      <c r="D110" s="71"/>
      <c r="E110" s="266"/>
      <c r="F110" s="267"/>
      <c r="G110" s="264">
        <v>1</v>
      </c>
      <c r="H110" s="264"/>
      <c r="I110" s="264"/>
      <c r="J110" s="191" t="s">
        <v>174</v>
      </c>
      <c r="K110" s="191"/>
      <c r="L110" s="191"/>
      <c r="M110" s="191"/>
      <c r="N110" s="191"/>
      <c r="O110" s="191"/>
      <c r="P110" s="191"/>
      <c r="Q110" s="191"/>
      <c r="R110" s="230" t="s">
        <v>175</v>
      </c>
      <c r="S110" s="230"/>
      <c r="T110" s="230"/>
      <c r="U110" s="230"/>
      <c r="V110" s="230"/>
      <c r="W110" s="230"/>
      <c r="X110" s="230"/>
      <c r="Y110" s="230"/>
      <c r="Z110" s="230"/>
      <c r="AA110" s="230"/>
      <c r="AB110" s="230"/>
      <c r="AC110" s="230"/>
      <c r="AD110" s="230"/>
      <c r="AE110" s="230"/>
      <c r="AF110" s="230"/>
      <c r="AG110" s="230"/>
      <c r="AH110" s="230"/>
      <c r="AI110" s="230"/>
      <c r="AJ110" s="230"/>
      <c r="AK110" s="230"/>
      <c r="AL110" s="230"/>
      <c r="AM110" s="230"/>
      <c r="AN110" s="230"/>
      <c r="AO110" s="230"/>
      <c r="AP110" s="230"/>
      <c r="AQ110" s="230"/>
      <c r="AR110" s="230"/>
      <c r="AS110" s="230"/>
      <c r="AT110" s="230"/>
      <c r="AU110" s="230"/>
      <c r="AV110" s="230"/>
      <c r="AW110" s="230"/>
      <c r="AX110" s="230"/>
      <c r="AY110" s="230"/>
      <c r="AZ110" s="230"/>
      <c r="BA110" s="268"/>
      <c r="BB110" s="269"/>
      <c r="BC110" s="270"/>
      <c r="BD110" s="94"/>
      <c r="BE110" s="94"/>
      <c r="BF110" s="94"/>
      <c r="BG110" s="95"/>
      <c r="BH110" s="71"/>
      <c r="BI110" s="61"/>
      <c r="BJ110" s="57" t="b">
        <f t="shared" ref="BJ110:BJ116" si="75">AND(E110="y",NOT(ISBLANK(J110)))</f>
        <v>0</v>
      </c>
      <c r="BK110" s="61">
        <v>1</v>
      </c>
      <c r="BL110" s="57">
        <f t="shared" ref="BL110:BO116" si="76">IF(OR(SUM($BD110:$BG110)=0,BD110="-"),IF(BD110="x",$BA110/COUNTIF($BD110:$BG110,"x"),0),$BA110/SUM($BD110:$BG110)*BD110)</f>
        <v>0</v>
      </c>
      <c r="BM110" s="57">
        <f t="shared" si="76"/>
        <v>0</v>
      </c>
      <c r="BN110" s="57">
        <f t="shared" si="76"/>
        <v>0</v>
      </c>
      <c r="BO110" s="57">
        <f t="shared" si="76"/>
        <v>0</v>
      </c>
      <c r="BP110" s="57" t="b">
        <f>COUNTIF($E110:$BC110,"")&lt;47</f>
        <v>0</v>
      </c>
      <c r="BQ110" s="57" t="b">
        <f>COUNTIF($BD110:$BG110,"")&lt;4</f>
        <v>0</v>
      </c>
      <c r="BR110" s="57" t="b">
        <f>IF($BJ110,AND($BP110,$BQ110),TRUE)</f>
        <v>1</v>
      </c>
    </row>
    <row r="111" spans="1:70" s="1" customFormat="1" ht="12.95" customHeight="1" x14ac:dyDescent="0.2">
      <c r="A111" s="85"/>
      <c r="B111" s="85"/>
      <c r="C111" s="85"/>
      <c r="D111" s="71"/>
      <c r="E111" s="150" t="str">
        <f t="shared" ref="E111:E116" si="77">IF(NOT(ISBLANK(J111)),"y","")</f>
        <v/>
      </c>
      <c r="F111" s="123"/>
      <c r="G111" s="142">
        <v>1</v>
      </c>
      <c r="H111" s="142"/>
      <c r="I111" s="142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32"/>
      <c r="BB111" s="132"/>
      <c r="BC111" s="132"/>
      <c r="BD111" s="96"/>
      <c r="BE111" s="96"/>
      <c r="BF111" s="96"/>
      <c r="BG111" s="97"/>
      <c r="BH111" s="71"/>
      <c r="BI111" s="61"/>
      <c r="BJ111" s="57" t="b">
        <f t="shared" si="75"/>
        <v>0</v>
      </c>
      <c r="BK111" s="61">
        <v>1</v>
      </c>
      <c r="BL111" s="57">
        <f t="shared" si="76"/>
        <v>0</v>
      </c>
      <c r="BM111" s="57">
        <f t="shared" si="76"/>
        <v>0</v>
      </c>
      <c r="BN111" s="57">
        <f t="shared" si="76"/>
        <v>0</v>
      </c>
      <c r="BO111" s="57">
        <f t="shared" si="76"/>
        <v>0</v>
      </c>
      <c r="BP111" s="57" t="b">
        <f>COUNTIF($E111:$BC111,"")&lt;47</f>
        <v>0</v>
      </c>
      <c r="BQ111" s="57" t="b">
        <f t="shared" ref="BQ111:BQ116" si="78">COUNTIF($BD111:$BG111,"")&lt;4</f>
        <v>0</v>
      </c>
      <c r="BR111" s="57" t="b">
        <f>IF($BJ111,AND($BP111,$BQ111),TRUE)</f>
        <v>1</v>
      </c>
    </row>
    <row r="112" spans="1:70" s="1" customFormat="1" ht="12.95" customHeight="1" x14ac:dyDescent="0.2">
      <c r="A112" s="85"/>
      <c r="B112" s="85"/>
      <c r="C112" s="85"/>
      <c r="D112" s="71"/>
      <c r="E112" s="150" t="str">
        <f t="shared" si="77"/>
        <v/>
      </c>
      <c r="F112" s="123"/>
      <c r="G112" s="142">
        <v>1</v>
      </c>
      <c r="H112" s="142"/>
      <c r="I112" s="142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32"/>
      <c r="BB112" s="132"/>
      <c r="BC112" s="132"/>
      <c r="BD112" s="96"/>
      <c r="BE112" s="96"/>
      <c r="BF112" s="96"/>
      <c r="BG112" s="97"/>
      <c r="BH112" s="71"/>
      <c r="BI112" s="61"/>
      <c r="BJ112" s="57" t="b">
        <f t="shared" si="75"/>
        <v>0</v>
      </c>
      <c r="BK112" s="61">
        <v>1</v>
      </c>
      <c r="BL112" s="57">
        <f t="shared" si="76"/>
        <v>0</v>
      </c>
      <c r="BM112" s="57">
        <f t="shared" si="76"/>
        <v>0</v>
      </c>
      <c r="BN112" s="57">
        <f t="shared" si="76"/>
        <v>0</v>
      </c>
      <c r="BO112" s="57">
        <f t="shared" si="76"/>
        <v>0</v>
      </c>
      <c r="BP112" s="57" t="b">
        <f t="shared" ref="BP112:BP116" si="79">COUNTIF($E112:$BC112,"")&lt;47</f>
        <v>0</v>
      </c>
      <c r="BQ112" s="57" t="b">
        <f t="shared" si="78"/>
        <v>0</v>
      </c>
      <c r="BR112" s="57" t="b">
        <f t="shared" ref="BR112:BR116" si="80">IF($BJ112,AND($BP112,$BQ112),TRUE)</f>
        <v>1</v>
      </c>
    </row>
    <row r="113" spans="1:70" s="1" customFormat="1" ht="12.95" customHeight="1" x14ac:dyDescent="0.2">
      <c r="A113" s="85"/>
      <c r="B113" s="85"/>
      <c r="C113" s="85"/>
      <c r="D113" s="71"/>
      <c r="E113" s="150" t="str">
        <f t="shared" si="77"/>
        <v/>
      </c>
      <c r="F113" s="123"/>
      <c r="G113" s="142">
        <v>1</v>
      </c>
      <c r="H113" s="142"/>
      <c r="I113" s="142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32"/>
      <c r="BB113" s="132"/>
      <c r="BC113" s="132"/>
      <c r="BD113" s="96"/>
      <c r="BE113" s="96"/>
      <c r="BF113" s="96"/>
      <c r="BG113" s="97"/>
      <c r="BH113" s="71"/>
      <c r="BI113" s="61"/>
      <c r="BJ113" s="57" t="b">
        <f t="shared" si="75"/>
        <v>0</v>
      </c>
      <c r="BK113" s="61">
        <v>1</v>
      </c>
      <c r="BL113" s="57">
        <f t="shared" si="76"/>
        <v>0</v>
      </c>
      <c r="BM113" s="57">
        <f t="shared" si="76"/>
        <v>0</v>
      </c>
      <c r="BN113" s="57">
        <f t="shared" si="76"/>
        <v>0</v>
      </c>
      <c r="BO113" s="57">
        <f t="shared" si="76"/>
        <v>0</v>
      </c>
      <c r="BP113" s="57" t="b">
        <f t="shared" si="79"/>
        <v>0</v>
      </c>
      <c r="BQ113" s="57" t="b">
        <f t="shared" si="78"/>
        <v>0</v>
      </c>
      <c r="BR113" s="57" t="b">
        <f t="shared" si="80"/>
        <v>1</v>
      </c>
    </row>
    <row r="114" spans="1:70" s="1" customFormat="1" ht="12.95" customHeight="1" x14ac:dyDescent="0.2">
      <c r="A114" s="85"/>
      <c r="B114" s="85"/>
      <c r="C114" s="85"/>
      <c r="D114" s="71"/>
      <c r="E114" s="150" t="str">
        <f t="shared" si="77"/>
        <v/>
      </c>
      <c r="F114" s="123"/>
      <c r="G114" s="142">
        <v>1</v>
      </c>
      <c r="H114" s="142"/>
      <c r="I114" s="142"/>
      <c r="J114" s="242"/>
      <c r="K114" s="243"/>
      <c r="L114" s="243"/>
      <c r="M114" s="243"/>
      <c r="N114" s="243"/>
      <c r="O114" s="243"/>
      <c r="P114" s="243"/>
      <c r="Q114" s="252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32"/>
      <c r="BB114" s="132"/>
      <c r="BC114" s="132"/>
      <c r="BD114" s="96"/>
      <c r="BE114" s="96"/>
      <c r="BF114" s="96"/>
      <c r="BG114" s="97"/>
      <c r="BH114" s="71"/>
      <c r="BI114" s="61"/>
      <c r="BJ114" s="57" t="b">
        <f t="shared" si="75"/>
        <v>0</v>
      </c>
      <c r="BK114" s="61">
        <v>1</v>
      </c>
      <c r="BL114" s="57">
        <f t="shared" si="76"/>
        <v>0</v>
      </c>
      <c r="BM114" s="57">
        <f t="shared" si="76"/>
        <v>0</v>
      </c>
      <c r="BN114" s="57">
        <f t="shared" si="76"/>
        <v>0</v>
      </c>
      <c r="BO114" s="57">
        <f t="shared" si="76"/>
        <v>0</v>
      </c>
      <c r="BP114" s="57" t="b">
        <f t="shared" si="79"/>
        <v>0</v>
      </c>
      <c r="BQ114" s="57" t="b">
        <f t="shared" si="78"/>
        <v>0</v>
      </c>
      <c r="BR114" s="57" t="b">
        <f t="shared" si="80"/>
        <v>1</v>
      </c>
    </row>
    <row r="115" spans="1:70" s="1" customFormat="1" ht="12.95" customHeight="1" x14ac:dyDescent="0.2">
      <c r="A115" s="85"/>
      <c r="B115" s="85"/>
      <c r="C115" s="85"/>
      <c r="D115" s="71"/>
      <c r="E115" s="150" t="str">
        <f t="shared" si="77"/>
        <v/>
      </c>
      <c r="F115" s="123"/>
      <c r="G115" s="142">
        <v>1</v>
      </c>
      <c r="H115" s="142"/>
      <c r="I115" s="142"/>
      <c r="J115" s="242"/>
      <c r="K115" s="243"/>
      <c r="L115" s="243"/>
      <c r="M115" s="243"/>
      <c r="N115" s="243"/>
      <c r="O115" s="243"/>
      <c r="P115" s="243"/>
      <c r="Q115" s="252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32"/>
      <c r="BB115" s="132"/>
      <c r="BC115" s="132"/>
      <c r="BD115" s="96"/>
      <c r="BE115" s="96"/>
      <c r="BF115" s="96"/>
      <c r="BG115" s="97"/>
      <c r="BH115" s="71"/>
      <c r="BI115" s="61"/>
      <c r="BJ115" s="57" t="b">
        <f t="shared" si="75"/>
        <v>0</v>
      </c>
      <c r="BK115" s="61">
        <v>1</v>
      </c>
      <c r="BL115" s="57">
        <f t="shared" si="76"/>
        <v>0</v>
      </c>
      <c r="BM115" s="57">
        <f t="shared" si="76"/>
        <v>0</v>
      </c>
      <c r="BN115" s="57">
        <f t="shared" si="76"/>
        <v>0</v>
      </c>
      <c r="BO115" s="57">
        <f t="shared" si="76"/>
        <v>0</v>
      </c>
      <c r="BP115" s="57" t="b">
        <f t="shared" si="79"/>
        <v>0</v>
      </c>
      <c r="BQ115" s="57" t="b">
        <f t="shared" si="78"/>
        <v>0</v>
      </c>
      <c r="BR115" s="57" t="b">
        <f t="shared" si="80"/>
        <v>1</v>
      </c>
    </row>
    <row r="116" spans="1:70" s="1" customFormat="1" ht="12.95" customHeight="1" x14ac:dyDescent="0.2">
      <c r="A116" s="85"/>
      <c r="B116" s="85"/>
      <c r="C116" s="85"/>
      <c r="D116" s="71"/>
      <c r="E116" s="254" t="str">
        <f t="shared" si="77"/>
        <v/>
      </c>
      <c r="F116" s="255"/>
      <c r="G116" s="265">
        <v>1</v>
      </c>
      <c r="H116" s="265"/>
      <c r="I116" s="265"/>
      <c r="J116" s="263"/>
      <c r="K116" s="263"/>
      <c r="L116" s="263"/>
      <c r="M116" s="263"/>
      <c r="N116" s="263"/>
      <c r="O116" s="263"/>
      <c r="P116" s="263"/>
      <c r="Q116" s="263"/>
      <c r="R116" s="263"/>
      <c r="S116" s="263"/>
      <c r="T116" s="263"/>
      <c r="U116" s="263"/>
      <c r="V116" s="263"/>
      <c r="W116" s="263"/>
      <c r="X116" s="263"/>
      <c r="Y116" s="263"/>
      <c r="Z116" s="263"/>
      <c r="AA116" s="263"/>
      <c r="AB116" s="263"/>
      <c r="AC116" s="263"/>
      <c r="AD116" s="263"/>
      <c r="AE116" s="263"/>
      <c r="AF116" s="263"/>
      <c r="AG116" s="263"/>
      <c r="AH116" s="263"/>
      <c r="AI116" s="263"/>
      <c r="AJ116" s="263"/>
      <c r="AK116" s="263"/>
      <c r="AL116" s="263"/>
      <c r="AM116" s="263"/>
      <c r="AN116" s="263"/>
      <c r="AO116" s="263"/>
      <c r="AP116" s="263"/>
      <c r="AQ116" s="263"/>
      <c r="AR116" s="263"/>
      <c r="AS116" s="263"/>
      <c r="AT116" s="263"/>
      <c r="AU116" s="263"/>
      <c r="AV116" s="263"/>
      <c r="AW116" s="263"/>
      <c r="AX116" s="263"/>
      <c r="AY116" s="263"/>
      <c r="AZ116" s="263"/>
      <c r="BA116" s="253"/>
      <c r="BB116" s="253"/>
      <c r="BC116" s="253"/>
      <c r="BD116" s="98"/>
      <c r="BE116" s="98"/>
      <c r="BF116" s="98"/>
      <c r="BG116" s="99"/>
      <c r="BH116" s="71"/>
      <c r="BI116" s="61"/>
      <c r="BJ116" s="57" t="b">
        <f t="shared" si="75"/>
        <v>0</v>
      </c>
      <c r="BK116" s="61">
        <v>1</v>
      </c>
      <c r="BL116" s="57">
        <f t="shared" si="76"/>
        <v>0</v>
      </c>
      <c r="BM116" s="57">
        <f t="shared" si="76"/>
        <v>0</v>
      </c>
      <c r="BN116" s="57">
        <f t="shared" si="76"/>
        <v>0</v>
      </c>
      <c r="BO116" s="57">
        <f t="shared" si="76"/>
        <v>0</v>
      </c>
      <c r="BP116" s="57" t="b">
        <f t="shared" si="79"/>
        <v>0</v>
      </c>
      <c r="BQ116" s="57" t="b">
        <f t="shared" si="78"/>
        <v>0</v>
      </c>
      <c r="BR116" s="57" t="b">
        <f t="shared" si="80"/>
        <v>1</v>
      </c>
    </row>
    <row r="117" spans="1:70" s="1" customFormat="1" ht="12.95" customHeight="1" x14ac:dyDescent="0.2">
      <c r="A117" s="82"/>
      <c r="B117" s="82"/>
      <c r="C117" s="82"/>
      <c r="D117" s="71"/>
      <c r="E117" s="145" t="s">
        <v>52</v>
      </c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6">
        <f>SUMIF($BJ110:$BJ116,TRUE,BA110:BA116)</f>
        <v>0</v>
      </c>
      <c r="BB117" s="146"/>
      <c r="BC117" s="146"/>
      <c r="BD117" s="4"/>
      <c r="BE117" s="4"/>
      <c r="BF117" s="4"/>
      <c r="BG117" s="4"/>
      <c r="BH117" s="71"/>
      <c r="BI117" s="61"/>
      <c r="BJ117" s="57"/>
      <c r="BK117" s="57"/>
      <c r="BL117" s="57"/>
      <c r="BM117" s="57"/>
      <c r="BN117" s="57"/>
      <c r="BO117" s="57"/>
      <c r="BP117" s="57"/>
      <c r="BQ117" s="57"/>
      <c r="BR117" s="57"/>
    </row>
    <row r="118" spans="1:70" s="1" customFormat="1" ht="12.95" customHeight="1" x14ac:dyDescent="0.25">
      <c r="A118" s="85"/>
      <c r="B118" s="85"/>
      <c r="C118" s="85"/>
      <c r="D118" s="71"/>
      <c r="E118" s="256" t="s">
        <v>98</v>
      </c>
      <c r="F118" s="256"/>
      <c r="G118" s="256"/>
      <c r="H118" s="256"/>
      <c r="I118" s="256"/>
      <c r="J118" s="256"/>
      <c r="K118" s="257" t="str">
        <f>IF(ISBLANK($L$5),"(fill in at the top of this form)",$L$5)</f>
        <v>(fill in at the top of this form)</v>
      </c>
      <c r="L118" s="257"/>
      <c r="M118" s="257"/>
      <c r="N118" s="257"/>
      <c r="O118" s="257"/>
      <c r="P118" s="257"/>
      <c r="Q118" s="257"/>
      <c r="R118" s="257"/>
      <c r="S118" s="257"/>
      <c r="T118" s="257"/>
      <c r="U118" s="257"/>
      <c r="V118" s="257"/>
      <c r="W118" s="257"/>
      <c r="X118" s="256" t="s">
        <v>27</v>
      </c>
      <c r="Y118" s="256"/>
      <c r="Z118" s="256"/>
      <c r="AA118" s="256"/>
      <c r="AB118" s="256"/>
      <c r="AC118" s="256"/>
      <c r="AD118" s="256"/>
      <c r="AE118" s="257" t="str">
        <f>IF(ISBLANK($L$6),"(fill in at the top of this form)",$L$6)</f>
        <v>(fill in at the top of this form)</v>
      </c>
      <c r="AF118" s="257"/>
      <c r="AG118" s="257"/>
      <c r="AH118" s="257"/>
      <c r="AI118" s="257"/>
      <c r="AJ118" s="257"/>
      <c r="AK118" s="257"/>
      <c r="AL118" s="257"/>
      <c r="AM118" s="257"/>
      <c r="AN118" s="257"/>
      <c r="AO118" s="257"/>
      <c r="AP118" s="257"/>
      <c r="AQ118" s="257"/>
      <c r="AR118" s="257"/>
      <c r="AS118" s="66"/>
      <c r="AT118" s="66"/>
      <c r="AU118" s="66"/>
      <c r="AV118" s="66"/>
      <c r="AW118" s="66"/>
      <c r="AX118" s="66"/>
      <c r="AY118" s="66"/>
      <c r="AZ118" s="66"/>
      <c r="BA118" s="66"/>
      <c r="BB118" s="293" t="s">
        <v>176</v>
      </c>
      <c r="BC118" s="293"/>
      <c r="BD118" s="293"/>
      <c r="BE118" s="293"/>
      <c r="BF118" s="293"/>
      <c r="BG118" s="293"/>
      <c r="BH118" s="71"/>
      <c r="BI118" s="61"/>
      <c r="BJ118" s="57"/>
      <c r="BK118" s="57"/>
      <c r="BL118" s="57"/>
      <c r="BM118" s="57"/>
      <c r="BN118" s="57"/>
      <c r="BO118" s="57"/>
      <c r="BP118" s="57"/>
      <c r="BQ118" s="57"/>
      <c r="BR118" s="57"/>
    </row>
    <row r="119" spans="1:70" s="1" customFormat="1" ht="12.95" customHeight="1" x14ac:dyDescent="0.25">
      <c r="A119" s="85"/>
      <c r="B119" s="85"/>
      <c r="C119" s="85"/>
      <c r="D119" s="7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71"/>
      <c r="BI119" s="61"/>
      <c r="BJ119" s="57"/>
      <c r="BK119" s="57"/>
      <c r="BL119" s="57"/>
      <c r="BM119" s="57"/>
      <c r="BN119" s="57"/>
      <c r="BO119" s="57"/>
      <c r="BP119" s="57"/>
      <c r="BQ119" s="57"/>
      <c r="BR119" s="57"/>
    </row>
    <row r="120" spans="1:70" ht="12.95" customHeight="1" x14ac:dyDescent="0.25">
      <c r="E120" s="259" t="s">
        <v>177</v>
      </c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J120" s="57"/>
      <c r="BK120" s="57"/>
      <c r="BL120" s="57"/>
      <c r="BM120" s="57"/>
      <c r="BN120" s="57"/>
      <c r="BO120" s="57"/>
      <c r="BP120" s="58"/>
      <c r="BQ120" s="58"/>
      <c r="BR120" s="58"/>
    </row>
    <row r="121" spans="1:70" ht="12.95" customHeight="1" x14ac:dyDescent="0.25">
      <c r="E121" s="271" t="s">
        <v>39</v>
      </c>
      <c r="F121" s="272"/>
      <c r="G121" s="272"/>
      <c r="H121" s="272"/>
      <c r="I121" s="272"/>
      <c r="J121" s="272"/>
      <c r="K121" s="273"/>
      <c r="L121" s="251" t="s">
        <v>178</v>
      </c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J121" s="57"/>
      <c r="BK121" s="57"/>
      <c r="BL121" s="57"/>
      <c r="BM121" s="57"/>
      <c r="BN121" s="57"/>
      <c r="BO121" s="57"/>
      <c r="BP121" s="58"/>
      <c r="BQ121" s="58"/>
      <c r="BR121" s="58"/>
    </row>
    <row r="122" spans="1:70" ht="12.95" customHeight="1" x14ac:dyDescent="0.25">
      <c r="E122" s="235" t="str">
        <f t="shared" ref="E122:E124" si="81">IF(NOT($BJ110),"",$J110)</f>
        <v/>
      </c>
      <c r="F122" s="236"/>
      <c r="G122" s="236"/>
      <c r="H122" s="236"/>
      <c r="I122" s="236"/>
      <c r="J122" s="236"/>
      <c r="K122" s="236"/>
      <c r="L122" s="240"/>
      <c r="M122" s="240"/>
      <c r="N122" s="240"/>
      <c r="O122" s="240"/>
      <c r="P122" s="240"/>
      <c r="Q122" s="240"/>
      <c r="R122" s="240"/>
      <c r="S122" s="240"/>
      <c r="T122" s="240"/>
      <c r="U122" s="240"/>
      <c r="V122" s="240"/>
      <c r="W122" s="240"/>
      <c r="X122" s="240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40"/>
      <c r="AO122" s="240"/>
      <c r="AP122" s="240"/>
      <c r="AQ122" s="240"/>
      <c r="AR122" s="240"/>
      <c r="AS122" s="240"/>
      <c r="AT122" s="240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1"/>
      <c r="BJ122" s="57"/>
      <c r="BK122" s="57"/>
      <c r="BL122" s="57"/>
      <c r="BM122" s="57"/>
      <c r="BN122" s="57"/>
      <c r="BO122" s="57"/>
      <c r="BP122" s="58"/>
      <c r="BQ122" s="58"/>
      <c r="BR122" s="58"/>
    </row>
    <row r="123" spans="1:70" ht="12.95" customHeight="1" x14ac:dyDescent="0.25">
      <c r="E123" s="237" t="str">
        <f t="shared" si="81"/>
        <v/>
      </c>
      <c r="F123" s="134"/>
      <c r="G123" s="134"/>
      <c r="H123" s="134"/>
      <c r="I123" s="134"/>
      <c r="J123" s="134"/>
      <c r="K123" s="134"/>
      <c r="L123" s="242"/>
      <c r="M123" s="243"/>
      <c r="N123" s="243"/>
      <c r="O123" s="243"/>
      <c r="P123" s="243"/>
      <c r="Q123" s="243"/>
      <c r="R123" s="243"/>
      <c r="S123" s="243"/>
      <c r="T123" s="243"/>
      <c r="U123" s="243"/>
      <c r="V123" s="243"/>
      <c r="W123" s="243"/>
      <c r="X123" s="243"/>
      <c r="Y123" s="243"/>
      <c r="Z123" s="243"/>
      <c r="AA123" s="243"/>
      <c r="AB123" s="243"/>
      <c r="AC123" s="243"/>
      <c r="AD123" s="243"/>
      <c r="AE123" s="243"/>
      <c r="AF123" s="243"/>
      <c r="AG123" s="243"/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  <c r="AR123" s="243"/>
      <c r="AS123" s="243"/>
      <c r="AT123" s="243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4"/>
      <c r="BJ123" s="57"/>
      <c r="BK123" s="57"/>
      <c r="BL123" s="57"/>
      <c r="BM123" s="57"/>
      <c r="BN123" s="57"/>
      <c r="BO123" s="57"/>
      <c r="BP123" s="58"/>
      <c r="BQ123" s="58"/>
      <c r="BR123" s="58"/>
    </row>
    <row r="124" spans="1:70" ht="12.95" customHeight="1" x14ac:dyDescent="0.25">
      <c r="E124" s="237" t="str">
        <f t="shared" si="81"/>
        <v/>
      </c>
      <c r="F124" s="134"/>
      <c r="G124" s="134"/>
      <c r="H124" s="134"/>
      <c r="I124" s="134"/>
      <c r="J124" s="134"/>
      <c r="K124" s="134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245"/>
      <c r="BJ124" s="57"/>
      <c r="BK124" s="57"/>
      <c r="BL124" s="57"/>
      <c r="BM124" s="57"/>
      <c r="BN124" s="57"/>
      <c r="BO124" s="57"/>
      <c r="BP124" s="58"/>
      <c r="BQ124" s="58"/>
      <c r="BR124" s="58"/>
    </row>
    <row r="125" spans="1:70" ht="12.95" customHeight="1" x14ac:dyDescent="0.25">
      <c r="E125" s="237" t="str">
        <f>IF(NOT($BJ113),"",$J113)</f>
        <v/>
      </c>
      <c r="F125" s="134"/>
      <c r="G125" s="134"/>
      <c r="H125" s="134"/>
      <c r="I125" s="134"/>
      <c r="J125" s="134"/>
      <c r="K125" s="134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245"/>
      <c r="BJ125" s="57"/>
      <c r="BK125" s="57"/>
      <c r="BL125" s="57"/>
      <c r="BM125" s="57"/>
      <c r="BN125" s="57"/>
      <c r="BO125" s="57"/>
      <c r="BP125" s="58"/>
      <c r="BQ125" s="58"/>
      <c r="BR125" s="58"/>
    </row>
    <row r="126" spans="1:70" ht="12.95" customHeight="1" x14ac:dyDescent="0.25">
      <c r="E126" s="237" t="str">
        <f>IF(NOT($BJ114),"",$J114)</f>
        <v/>
      </c>
      <c r="F126" s="134"/>
      <c r="G126" s="134"/>
      <c r="H126" s="134"/>
      <c r="I126" s="134"/>
      <c r="J126" s="134"/>
      <c r="K126" s="134"/>
      <c r="L126" s="246"/>
      <c r="M126" s="246"/>
      <c r="N126" s="246"/>
      <c r="O126" s="246"/>
      <c r="P126" s="246"/>
      <c r="Q126" s="246"/>
      <c r="R126" s="246"/>
      <c r="S126" s="246"/>
      <c r="T126" s="246"/>
      <c r="U126" s="246"/>
      <c r="V126" s="246"/>
      <c r="W126" s="246"/>
      <c r="X126" s="246"/>
      <c r="Y126" s="246"/>
      <c r="Z126" s="246"/>
      <c r="AA126" s="246"/>
      <c r="AB126" s="246"/>
      <c r="AC126" s="246"/>
      <c r="AD126" s="246"/>
      <c r="AE126" s="246"/>
      <c r="AF126" s="246"/>
      <c r="AG126" s="246"/>
      <c r="AH126" s="246"/>
      <c r="AI126" s="246"/>
      <c r="AJ126" s="246"/>
      <c r="AK126" s="246"/>
      <c r="AL126" s="246"/>
      <c r="AM126" s="246"/>
      <c r="AN126" s="246"/>
      <c r="AO126" s="246"/>
      <c r="AP126" s="246"/>
      <c r="AQ126" s="246"/>
      <c r="AR126" s="246"/>
      <c r="AS126" s="246"/>
      <c r="AT126" s="246"/>
      <c r="AU126" s="246"/>
      <c r="AV126" s="246"/>
      <c r="AW126" s="246"/>
      <c r="AX126" s="246"/>
      <c r="AY126" s="246"/>
      <c r="AZ126" s="246"/>
      <c r="BA126" s="246"/>
      <c r="BB126" s="246"/>
      <c r="BC126" s="246"/>
      <c r="BD126" s="246"/>
      <c r="BE126" s="246"/>
      <c r="BF126" s="246"/>
      <c r="BG126" s="247"/>
      <c r="BJ126" s="57"/>
      <c r="BK126" s="57"/>
      <c r="BL126" s="57"/>
      <c r="BM126" s="57"/>
      <c r="BN126" s="57"/>
      <c r="BO126" s="57"/>
      <c r="BP126" s="58"/>
      <c r="BQ126" s="58"/>
      <c r="BR126" s="58"/>
    </row>
    <row r="127" spans="1:70" ht="12.95" customHeight="1" x14ac:dyDescent="0.25">
      <c r="E127" s="237" t="str">
        <f>IF(NOT($BJ115),"",$J115)</f>
        <v/>
      </c>
      <c r="F127" s="134"/>
      <c r="G127" s="134"/>
      <c r="H127" s="134"/>
      <c r="I127" s="134"/>
      <c r="J127" s="134"/>
      <c r="K127" s="134"/>
      <c r="L127" s="246"/>
      <c r="M127" s="246"/>
      <c r="N127" s="246"/>
      <c r="O127" s="246"/>
      <c r="P127" s="246"/>
      <c r="Q127" s="246"/>
      <c r="R127" s="246"/>
      <c r="S127" s="246"/>
      <c r="T127" s="246"/>
      <c r="U127" s="246"/>
      <c r="V127" s="246"/>
      <c r="W127" s="246"/>
      <c r="X127" s="246"/>
      <c r="Y127" s="246"/>
      <c r="Z127" s="246"/>
      <c r="AA127" s="246"/>
      <c r="AB127" s="246"/>
      <c r="AC127" s="246"/>
      <c r="AD127" s="246"/>
      <c r="AE127" s="246"/>
      <c r="AF127" s="246"/>
      <c r="AG127" s="246"/>
      <c r="AH127" s="246"/>
      <c r="AI127" s="246"/>
      <c r="AJ127" s="246"/>
      <c r="AK127" s="246"/>
      <c r="AL127" s="246"/>
      <c r="AM127" s="246"/>
      <c r="AN127" s="246"/>
      <c r="AO127" s="246"/>
      <c r="AP127" s="246"/>
      <c r="AQ127" s="246"/>
      <c r="AR127" s="246"/>
      <c r="AS127" s="246"/>
      <c r="AT127" s="246"/>
      <c r="AU127" s="246"/>
      <c r="AV127" s="246"/>
      <c r="AW127" s="246"/>
      <c r="AX127" s="246"/>
      <c r="AY127" s="246"/>
      <c r="AZ127" s="246"/>
      <c r="BA127" s="246"/>
      <c r="BB127" s="246"/>
      <c r="BC127" s="246"/>
      <c r="BD127" s="246"/>
      <c r="BE127" s="246"/>
      <c r="BF127" s="246"/>
      <c r="BG127" s="247"/>
      <c r="BJ127" s="57"/>
      <c r="BK127" s="57"/>
      <c r="BL127" s="57"/>
      <c r="BM127" s="57"/>
      <c r="BN127" s="57"/>
      <c r="BO127" s="57"/>
      <c r="BP127" s="58"/>
      <c r="BQ127" s="58"/>
      <c r="BR127" s="58"/>
    </row>
    <row r="128" spans="1:70" ht="12.95" customHeight="1" x14ac:dyDescent="0.25">
      <c r="E128" s="238" t="str">
        <f>IF(NOT($BJ116),"",$J116)</f>
        <v/>
      </c>
      <c r="F128" s="239"/>
      <c r="G128" s="239"/>
      <c r="H128" s="239"/>
      <c r="I128" s="239"/>
      <c r="J128" s="239"/>
      <c r="K128" s="239"/>
      <c r="L128" s="248"/>
      <c r="M128" s="249"/>
      <c r="N128" s="249"/>
      <c r="O128" s="249"/>
      <c r="P128" s="249"/>
      <c r="Q128" s="249"/>
      <c r="R128" s="249"/>
      <c r="S128" s="249"/>
      <c r="T128" s="249"/>
      <c r="U128" s="249"/>
      <c r="V128" s="249"/>
      <c r="W128" s="249"/>
      <c r="X128" s="249"/>
      <c r="Y128" s="249"/>
      <c r="Z128" s="249"/>
      <c r="AA128" s="249"/>
      <c r="AB128" s="249"/>
      <c r="AC128" s="249"/>
      <c r="AD128" s="249"/>
      <c r="AE128" s="249"/>
      <c r="AF128" s="249"/>
      <c r="AG128" s="249"/>
      <c r="AH128" s="249"/>
      <c r="AI128" s="249"/>
      <c r="AJ128" s="249"/>
      <c r="AK128" s="249"/>
      <c r="AL128" s="249"/>
      <c r="AM128" s="249"/>
      <c r="AN128" s="249"/>
      <c r="AO128" s="249"/>
      <c r="AP128" s="249"/>
      <c r="AQ128" s="249"/>
      <c r="AR128" s="249"/>
      <c r="AS128" s="249"/>
      <c r="AT128" s="249"/>
      <c r="AU128" s="249"/>
      <c r="AV128" s="249"/>
      <c r="AW128" s="249"/>
      <c r="AX128" s="249"/>
      <c r="AY128" s="249"/>
      <c r="AZ128" s="249"/>
      <c r="BA128" s="249"/>
      <c r="BB128" s="249"/>
      <c r="BC128" s="249"/>
      <c r="BD128" s="249"/>
      <c r="BE128" s="249"/>
      <c r="BF128" s="249"/>
      <c r="BG128" s="250"/>
      <c r="BJ128" s="57"/>
      <c r="BK128" s="57"/>
      <c r="BL128" s="57"/>
      <c r="BM128" s="57"/>
      <c r="BN128" s="57"/>
      <c r="BO128" s="57"/>
      <c r="BP128" s="58"/>
      <c r="BQ128" s="58"/>
      <c r="BR128" s="58"/>
    </row>
    <row r="129" spans="1:70" ht="12.95" customHeight="1" x14ac:dyDescent="0.25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J129" s="57"/>
      <c r="BK129" s="57"/>
      <c r="BL129" s="57"/>
      <c r="BM129" s="57"/>
      <c r="BN129" s="57"/>
      <c r="BO129" s="57"/>
      <c r="BP129" s="58"/>
      <c r="BQ129" s="58"/>
      <c r="BR129" s="58"/>
    </row>
    <row r="130" spans="1:70" ht="12.95" customHeight="1" x14ac:dyDescent="0.25"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J130" s="57"/>
      <c r="BK130" s="57"/>
      <c r="BL130" s="57"/>
      <c r="BM130" s="57"/>
      <c r="BN130" s="57"/>
      <c r="BO130" s="57"/>
      <c r="BP130" s="58"/>
      <c r="BQ130" s="58"/>
      <c r="BR130" s="58"/>
    </row>
    <row r="131" spans="1:70" ht="12.95" customHeight="1" x14ac:dyDescent="0.25">
      <c r="E131" s="5"/>
      <c r="F131" s="5"/>
      <c r="G131" s="5"/>
      <c r="H131" s="3" t="s">
        <v>179</v>
      </c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J131" s="60"/>
      <c r="BK131" s="57"/>
      <c r="BL131" s="57"/>
      <c r="BM131" s="57"/>
      <c r="BN131" s="57"/>
      <c r="BO131" s="57"/>
      <c r="BP131" s="58"/>
      <c r="BQ131" s="58"/>
      <c r="BR131" s="58"/>
    </row>
    <row r="132" spans="1:70" ht="12.95" customHeight="1" x14ac:dyDescent="0.25">
      <c r="A132" s="152" t="s">
        <v>180</v>
      </c>
      <c r="B132" s="152"/>
      <c r="C132" s="152"/>
      <c r="D132" s="74"/>
      <c r="E132" s="5"/>
      <c r="F132" s="5"/>
      <c r="G132" s="17"/>
      <c r="H132" s="279" t="s">
        <v>181</v>
      </c>
      <c r="I132" s="280"/>
      <c r="J132" s="280"/>
      <c r="K132" s="280"/>
      <c r="L132" s="280"/>
      <c r="M132" s="280"/>
      <c r="N132" s="280"/>
      <c r="O132" s="280"/>
      <c r="P132" s="280"/>
      <c r="Q132" s="280"/>
      <c r="R132" s="280"/>
      <c r="S132" s="280"/>
      <c r="T132" s="280"/>
      <c r="U132" s="280"/>
      <c r="V132" s="280"/>
      <c r="W132" s="280"/>
      <c r="X132" s="280"/>
      <c r="Y132" s="280"/>
      <c r="Z132" s="280"/>
      <c r="AA132" s="280"/>
      <c r="AB132" s="281"/>
      <c r="AC132" s="5"/>
      <c r="AD132" s="5"/>
      <c r="AE132" s="5"/>
      <c r="AF132" s="279" t="s">
        <v>182</v>
      </c>
      <c r="AG132" s="280"/>
      <c r="AH132" s="280"/>
      <c r="AI132" s="280"/>
      <c r="AJ132" s="280"/>
      <c r="AK132" s="280"/>
      <c r="AL132" s="280"/>
      <c r="AM132" s="280"/>
      <c r="AN132" s="280"/>
      <c r="AO132" s="280"/>
      <c r="AP132" s="280"/>
      <c r="AQ132" s="280"/>
      <c r="AR132" s="280"/>
      <c r="AS132" s="280"/>
      <c r="AT132" s="280"/>
      <c r="AU132" s="280"/>
      <c r="AV132" s="280"/>
      <c r="AW132" s="280"/>
      <c r="AX132" s="280"/>
      <c r="AY132" s="280"/>
      <c r="AZ132" s="280"/>
      <c r="BA132" s="280"/>
      <c r="BB132" s="280"/>
      <c r="BC132" s="280"/>
      <c r="BD132" s="281"/>
      <c r="BE132" s="5"/>
      <c r="BF132" s="5"/>
      <c r="BG132" s="5"/>
      <c r="BH132" s="74"/>
      <c r="BI132" s="104"/>
      <c r="BJ132" s="57"/>
      <c r="BK132" s="57"/>
      <c r="BL132" s="57"/>
      <c r="BM132" s="57"/>
      <c r="BN132" s="57"/>
      <c r="BO132" s="57"/>
      <c r="BP132" s="58"/>
      <c r="BQ132" s="58"/>
      <c r="BR132" s="58"/>
    </row>
    <row r="133" spans="1:70" ht="12.95" customHeight="1" x14ac:dyDescent="0.25">
      <c r="A133" s="152"/>
      <c r="B133" s="152"/>
      <c r="C133" s="152"/>
      <c r="D133" s="74"/>
      <c r="E133" s="5"/>
      <c r="F133" s="5"/>
      <c r="G133" s="5"/>
      <c r="H133" s="135"/>
      <c r="I133" s="136"/>
      <c r="J133" s="136"/>
      <c r="K133" s="136"/>
      <c r="L133" s="136" t="s">
        <v>33</v>
      </c>
      <c r="M133" s="136"/>
      <c r="N133" s="136"/>
      <c r="O133" s="136" t="s">
        <v>34</v>
      </c>
      <c r="P133" s="136"/>
      <c r="Q133" s="136"/>
      <c r="R133" s="136" t="s">
        <v>35</v>
      </c>
      <c r="S133" s="136"/>
      <c r="T133" s="136"/>
      <c r="U133" s="136" t="s">
        <v>36</v>
      </c>
      <c r="V133" s="136"/>
      <c r="W133" s="136"/>
      <c r="X133" s="136" t="s">
        <v>183</v>
      </c>
      <c r="Y133" s="136"/>
      <c r="Z133" s="136"/>
      <c r="AA133" s="136"/>
      <c r="AB133" s="258"/>
      <c r="AC133" s="5"/>
      <c r="AD133" s="5"/>
      <c r="AE133" s="5"/>
      <c r="AF133" s="282" t="s">
        <v>184</v>
      </c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4"/>
      <c r="BE133" s="5"/>
      <c r="BF133" s="5"/>
      <c r="BG133" s="5"/>
      <c r="BH133" s="74"/>
      <c r="BI133" s="104"/>
      <c r="BJ133" s="57" t="b">
        <f>AND(BK133:BP133)</f>
        <v>0</v>
      </c>
      <c r="BK133" s="57" t="b">
        <f>NOT(ISBLANK($L$5))</f>
        <v>0</v>
      </c>
      <c r="BL133" s="57" t="b">
        <f>NOT(ISBLANK($L$6))</f>
        <v>0</v>
      </c>
      <c r="BM133" s="57" t="b">
        <f>NOT(ISBLANK($AH$5))</f>
        <v>0</v>
      </c>
      <c r="BN133" s="57" t="b">
        <f>NOT(ISBLANK($AH$6))</f>
        <v>0</v>
      </c>
      <c r="BO133" s="57"/>
      <c r="BP133" s="57"/>
      <c r="BQ133" s="58"/>
      <c r="BR133" s="58"/>
    </row>
    <row r="134" spans="1:70" ht="12.95" customHeight="1" x14ac:dyDescent="0.25">
      <c r="E134" s="5"/>
      <c r="F134" s="5"/>
      <c r="G134" s="5"/>
      <c r="H134" s="135" t="s">
        <v>185</v>
      </c>
      <c r="I134" s="136"/>
      <c r="J134" s="136"/>
      <c r="K134" s="136"/>
      <c r="L134" s="136">
        <f>SUMIFS($BL1:$BL117,$BJ1:$BJ117,TRUE,$BK1:$BK117,"1",$G1:$G117,"1")</f>
        <v>14.25</v>
      </c>
      <c r="M134" s="136"/>
      <c r="N134" s="136"/>
      <c r="O134" s="136">
        <f>SUMIFS($BM1:$BM117,$BJ1:$BJ117,TRUE,$BK1:$BK117,"1",$G1:$G117,"1")</f>
        <v>6.25</v>
      </c>
      <c r="P134" s="136"/>
      <c r="Q134" s="136"/>
      <c r="R134" s="136">
        <f>SUMIFS($BN1:$BN117,$BJ1:$BJ117,TRUE,$BK1:$BK117,"1",$G1:$G117,"1")</f>
        <v>7.75</v>
      </c>
      <c r="S134" s="136"/>
      <c r="T134" s="136"/>
      <c r="U134" s="136">
        <f>SUMIFS($BO1:$BO117,$BJ1:$BJ117,TRUE,$BK1:$BK117,"1",$G1:$G117,"1")</f>
        <v>7.75</v>
      </c>
      <c r="V134" s="136"/>
      <c r="W134" s="136"/>
      <c r="X134" s="136">
        <f>SUM(L134:W134)</f>
        <v>36</v>
      </c>
      <c r="Y134" s="136"/>
      <c r="Z134" s="136"/>
      <c r="AA134" s="136"/>
      <c r="AB134" s="258"/>
      <c r="AC134" s="5"/>
      <c r="AD134" s="5"/>
      <c r="AE134" s="5"/>
      <c r="AF134" s="282" t="s">
        <v>186</v>
      </c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4"/>
      <c r="BE134" s="5"/>
      <c r="BF134" s="5"/>
      <c r="BG134" s="5"/>
      <c r="BJ134" s="57" t="b">
        <f>AND($BJ$17,$BL$35,$BJ$35,$BJ$64,$BK$71,$BK$72)</f>
        <v>0</v>
      </c>
      <c r="BK134" s="57" t="s">
        <v>187</v>
      </c>
      <c r="BL134" s="57"/>
      <c r="BM134" s="57"/>
      <c r="BN134" s="57"/>
      <c r="BO134" s="57"/>
      <c r="BP134" s="58"/>
      <c r="BQ134" s="58"/>
      <c r="BR134" s="58"/>
    </row>
    <row r="135" spans="1:70" ht="12.95" customHeight="1" x14ac:dyDescent="0.25">
      <c r="A135" s="153" t="s">
        <v>188</v>
      </c>
      <c r="B135" s="153"/>
      <c r="C135" s="153"/>
      <c r="D135" s="74"/>
      <c r="E135" s="5"/>
      <c r="F135" s="2"/>
      <c r="G135" s="2"/>
      <c r="H135" s="135" t="s">
        <v>189</v>
      </c>
      <c r="I135" s="136"/>
      <c r="J135" s="136"/>
      <c r="K135" s="136"/>
      <c r="L135" s="136">
        <f>SUMIFS($BL2:$BL118,$BJ2:$BJ118,TRUE,$BK2:$BK118,"1",$G2:$G118,"2")</f>
        <v>0</v>
      </c>
      <c r="M135" s="136"/>
      <c r="N135" s="136"/>
      <c r="O135" s="136">
        <f>SUMIFS($BM2:$BM118,$BJ2:$BJ118,TRUE,$BK2:$BK118,"1",$G2:$G118,"2")</f>
        <v>15</v>
      </c>
      <c r="P135" s="136"/>
      <c r="Q135" s="136"/>
      <c r="R135" s="136">
        <f>SUMIFS($BN2:$BN118,$BJ2:$BJ118,TRUE,$BK2:$BK118,"1",$G2:$G118,"2")</f>
        <v>15</v>
      </c>
      <c r="S135" s="136"/>
      <c r="T135" s="136"/>
      <c r="U135" s="136">
        <f>SUMIFS($BO2:$BO118,$BJ2:$BJ118,TRUE,$BK2:$BK118,"1",$G2:$G118,"2")</f>
        <v>15</v>
      </c>
      <c r="V135" s="136"/>
      <c r="W135" s="136"/>
      <c r="X135" s="136">
        <f>SUM(L135:W135)</f>
        <v>45</v>
      </c>
      <c r="Y135" s="136"/>
      <c r="Z135" s="136"/>
      <c r="AA135" s="136"/>
      <c r="AB135" s="258"/>
      <c r="AC135" s="5"/>
      <c r="AD135" s="5"/>
      <c r="AE135" s="5"/>
      <c r="AF135" s="282" t="s">
        <v>190</v>
      </c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4"/>
      <c r="BE135" s="5"/>
      <c r="BF135" s="5"/>
      <c r="BG135" s="5"/>
      <c r="BH135" s="74"/>
      <c r="BI135" s="104"/>
      <c r="BJ135" s="64" t="b">
        <f>$X$136&gt;=120</f>
        <v>0</v>
      </c>
      <c r="BK135" s="57"/>
      <c r="BL135" s="57"/>
      <c r="BM135" s="57"/>
      <c r="BN135" s="57"/>
      <c r="BO135" s="57"/>
      <c r="BP135" s="58"/>
      <c r="BQ135" s="58"/>
      <c r="BR135" s="58"/>
    </row>
    <row r="136" spans="1:70" ht="12.95" customHeight="1" x14ac:dyDescent="0.25">
      <c r="A136" s="153"/>
      <c r="B136" s="153"/>
      <c r="C136" s="153"/>
      <c r="D136" s="74"/>
      <c r="E136" s="5"/>
      <c r="F136" s="2"/>
      <c r="G136" s="2"/>
      <c r="H136" s="277" t="s">
        <v>191</v>
      </c>
      <c r="I136" s="278"/>
      <c r="J136" s="278"/>
      <c r="K136" s="278"/>
      <c r="L136" s="278"/>
      <c r="M136" s="278"/>
      <c r="N136" s="278"/>
      <c r="O136" s="278"/>
      <c r="P136" s="278"/>
      <c r="Q136" s="278"/>
      <c r="R136" s="278"/>
      <c r="S136" s="278"/>
      <c r="T136" s="278"/>
      <c r="U136" s="278"/>
      <c r="V136" s="278"/>
      <c r="W136" s="278"/>
      <c r="X136" s="275">
        <f>SUM(X134:AB135)</f>
        <v>81</v>
      </c>
      <c r="Y136" s="275"/>
      <c r="Z136" s="275"/>
      <c r="AA136" s="275"/>
      <c r="AB136" s="276"/>
      <c r="AC136" s="25"/>
      <c r="AD136" s="5"/>
      <c r="AE136" s="5"/>
      <c r="AF136" s="285" t="s">
        <v>192</v>
      </c>
      <c r="AG136" s="286"/>
      <c r="AH136" s="286"/>
      <c r="AI136" s="286"/>
      <c r="AJ136" s="286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7"/>
      <c r="BE136" s="5"/>
      <c r="BF136" s="5"/>
      <c r="BG136" s="5"/>
      <c r="BH136" s="74"/>
      <c r="BI136" s="104"/>
      <c r="BJ136" s="57" t="b">
        <f>AND(BK136:BP136)</f>
        <v>1</v>
      </c>
      <c r="BK136" s="57" t="b">
        <f>COUNTIFS($BJ110:$BJ116,TRUE,$L$122:$L$128,"")=0</f>
        <v>1</v>
      </c>
      <c r="BL136" s="57" t="b">
        <f>COUNTIF($BR110:$BR116,FALSE)=0</f>
        <v>1</v>
      </c>
      <c r="BM136" s="57"/>
      <c r="BN136" s="57"/>
      <c r="BO136" s="57"/>
      <c r="BP136" s="58"/>
      <c r="BQ136" s="58"/>
      <c r="BR136" s="58"/>
    </row>
    <row r="137" spans="1:70" ht="12.95" customHeight="1" x14ac:dyDescent="0.25">
      <c r="A137" s="153"/>
      <c r="B137" s="153"/>
      <c r="C137" s="153"/>
      <c r="D137" s="74"/>
      <c r="E137" s="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74"/>
      <c r="BI137" s="104"/>
      <c r="BJ137" s="57"/>
      <c r="BK137" s="57" t="s">
        <v>178</v>
      </c>
      <c r="BL137" s="57" t="s">
        <v>193</v>
      </c>
      <c r="BM137" s="57"/>
      <c r="BN137" s="57"/>
      <c r="BO137" s="57"/>
      <c r="BP137" s="58"/>
      <c r="BQ137" s="58"/>
      <c r="BR137" s="58"/>
    </row>
    <row r="138" spans="1:70" ht="12.95" customHeight="1" x14ac:dyDescent="0.25">
      <c r="A138" s="153"/>
      <c r="B138" s="153"/>
      <c r="C138" s="153"/>
      <c r="D138" s="74"/>
      <c r="E138" s="2"/>
      <c r="F138" s="2"/>
      <c r="G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W138" s="31" t="s">
        <v>194</v>
      </c>
      <c r="X138" s="2"/>
      <c r="Y138" s="2"/>
      <c r="Z138" s="31"/>
      <c r="AA138" s="2"/>
      <c r="AB138" s="2"/>
      <c r="AC138" s="31" t="s">
        <v>194</v>
      </c>
      <c r="AD138" s="2"/>
      <c r="AE138" s="2"/>
      <c r="AF138" s="31"/>
      <c r="AH138" s="2"/>
      <c r="AI138" s="31" t="s">
        <v>194</v>
      </c>
      <c r="AJ138" s="2"/>
      <c r="AK138" s="2"/>
      <c r="AL138" s="31"/>
      <c r="AM138" s="2"/>
      <c r="AN138" s="2"/>
      <c r="AO138" s="31" t="s">
        <v>194</v>
      </c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74"/>
      <c r="BI138" s="104"/>
      <c r="BJ138" s="57"/>
      <c r="BK138" s="57"/>
      <c r="BL138" s="57"/>
      <c r="BM138" s="57"/>
      <c r="BN138" s="57"/>
      <c r="BO138" s="57"/>
      <c r="BP138" s="58"/>
      <c r="BQ138" s="58"/>
      <c r="BR138" s="58"/>
    </row>
    <row r="139" spans="1:70" ht="12.95" customHeight="1" x14ac:dyDescent="0.25">
      <c r="E139" s="2"/>
      <c r="F139" s="2"/>
      <c r="G139" s="2"/>
      <c r="H139" s="274" t="s">
        <v>195</v>
      </c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"/>
      <c r="BF139" s="2"/>
      <c r="BG139" s="2"/>
      <c r="BJ139" s="57"/>
      <c r="BK139" s="57"/>
      <c r="BL139" s="57"/>
      <c r="BM139" s="57"/>
      <c r="BN139" s="57"/>
      <c r="BO139" s="57"/>
      <c r="BP139" s="58"/>
      <c r="BQ139" s="58"/>
      <c r="BR139" s="58"/>
    </row>
    <row r="140" spans="1:70" ht="12.95" customHeight="1" x14ac:dyDescent="0.25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J140" s="57"/>
      <c r="BK140" s="57"/>
      <c r="BL140" s="57"/>
      <c r="BM140" s="57"/>
      <c r="BN140" s="57"/>
      <c r="BO140" s="57"/>
      <c r="BP140" s="58"/>
      <c r="BQ140" s="58"/>
      <c r="BR140" s="58"/>
    </row>
    <row r="141" spans="1:70" ht="12.95" customHeight="1" x14ac:dyDescent="0.25">
      <c r="E141" s="2"/>
      <c r="F141" s="2"/>
      <c r="G141" s="2"/>
      <c r="H141" s="7" t="s">
        <v>196</v>
      </c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2"/>
      <c r="BF141" s="2"/>
      <c r="BG141" s="2"/>
      <c r="BJ141" s="57"/>
      <c r="BK141" s="57"/>
      <c r="BL141" s="57"/>
      <c r="BM141" s="57"/>
      <c r="BN141" s="57"/>
      <c r="BO141" s="57"/>
      <c r="BP141" s="58"/>
      <c r="BQ141" s="58"/>
      <c r="BR141" s="58"/>
    </row>
    <row r="142" spans="1:70" ht="12.95" customHeight="1" x14ac:dyDescent="0.25">
      <c r="E142" s="2"/>
      <c r="F142" s="2"/>
      <c r="G142" s="2"/>
      <c r="H142" s="162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4"/>
      <c r="BE142" s="2"/>
      <c r="BF142" s="2"/>
      <c r="BG142" s="2"/>
      <c r="BJ142" s="57"/>
      <c r="BK142" s="57"/>
      <c r="BL142" s="57"/>
      <c r="BM142" s="57"/>
      <c r="BN142" s="57"/>
      <c r="BO142" s="57"/>
      <c r="BP142" s="58"/>
      <c r="BQ142" s="58"/>
      <c r="BR142" s="58"/>
    </row>
    <row r="143" spans="1:70" ht="12.95" customHeight="1" x14ac:dyDescent="0.25">
      <c r="E143" s="2"/>
      <c r="F143" s="2"/>
      <c r="G143" s="2"/>
      <c r="H143" s="165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  <c r="AU143" s="166"/>
      <c r="AV143" s="166"/>
      <c r="AW143" s="166"/>
      <c r="AX143" s="166"/>
      <c r="AY143" s="166"/>
      <c r="AZ143" s="166"/>
      <c r="BA143" s="166"/>
      <c r="BB143" s="166"/>
      <c r="BC143" s="166"/>
      <c r="BD143" s="167"/>
      <c r="BE143" s="2"/>
      <c r="BF143" s="2"/>
      <c r="BG143" s="2"/>
      <c r="BJ143" s="57"/>
      <c r="BK143" s="57"/>
      <c r="BL143" s="57"/>
      <c r="BM143" s="57"/>
      <c r="BN143" s="57"/>
      <c r="BO143" s="57"/>
      <c r="BP143" s="58"/>
      <c r="BQ143" s="58"/>
      <c r="BR143" s="58"/>
    </row>
    <row r="144" spans="1:70" ht="12.95" customHeight="1" x14ac:dyDescent="0.25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J144" s="57"/>
      <c r="BK144" s="57"/>
      <c r="BL144" s="57"/>
      <c r="BM144" s="57"/>
      <c r="BN144" s="57"/>
      <c r="BO144" s="57"/>
      <c r="BP144" s="58"/>
      <c r="BQ144" s="58"/>
      <c r="BR144" s="58"/>
    </row>
    <row r="145" spans="5:70" ht="12.95" customHeight="1" x14ac:dyDescent="0.25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J145" s="57"/>
      <c r="BK145" s="57"/>
      <c r="BL145" s="57"/>
      <c r="BM145" s="57"/>
      <c r="BN145" s="57"/>
      <c r="BO145" s="57"/>
      <c r="BP145" s="58"/>
      <c r="BQ145" s="58"/>
      <c r="BR145" s="58"/>
    </row>
    <row r="146" spans="5:70" ht="12.95" customHeight="1" x14ac:dyDescent="0.25">
      <c r="E146" s="2"/>
      <c r="F146" s="2"/>
      <c r="G146" s="2"/>
      <c r="H146" s="34" t="s">
        <v>197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J146" s="57"/>
      <c r="BK146" s="57"/>
      <c r="BL146" s="57"/>
      <c r="BM146" s="57"/>
      <c r="BN146" s="57"/>
      <c r="BO146" s="57"/>
      <c r="BP146" s="58"/>
      <c r="BQ146" s="58"/>
      <c r="BR146" s="58"/>
    </row>
    <row r="147" spans="5:70" ht="12.95" customHeight="1" x14ac:dyDescent="0.25">
      <c r="E147" s="2"/>
      <c r="F147" s="2"/>
      <c r="G147" s="2"/>
      <c r="H147" s="2"/>
      <c r="J147" s="2"/>
      <c r="K147" s="2"/>
      <c r="L147" s="2"/>
      <c r="M147" s="2"/>
      <c r="N147" s="2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2"/>
      <c r="BB147" s="2"/>
      <c r="BC147" s="2"/>
      <c r="BD147" s="2"/>
      <c r="BE147" s="2"/>
      <c r="BF147" s="2"/>
      <c r="BG147" s="2"/>
      <c r="BJ147" s="57"/>
      <c r="BK147" s="57"/>
      <c r="BL147" s="57"/>
      <c r="BM147" s="57"/>
      <c r="BN147" s="57"/>
      <c r="BO147" s="57"/>
      <c r="BP147" s="58"/>
      <c r="BQ147" s="58"/>
      <c r="BR147" s="58"/>
    </row>
    <row r="148" spans="5:70" ht="12.95" customHeight="1" x14ac:dyDescent="0.25">
      <c r="E148" s="2"/>
      <c r="F148" s="2"/>
      <c r="G148" s="2"/>
      <c r="H148" s="32" t="s">
        <v>198</v>
      </c>
      <c r="I148" s="2"/>
      <c r="J148" s="2"/>
      <c r="K148" s="2"/>
      <c r="L148" s="2"/>
      <c r="M148" s="2"/>
      <c r="N148" s="2"/>
      <c r="O148" s="2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34" t="str">
        <f>Instructions!B5</f>
        <v>Please enter a name and student number in the form, so we can compile your form name for you!</v>
      </c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2"/>
      <c r="BB148" s="2"/>
      <c r="BC148" s="2"/>
      <c r="BD148" s="2"/>
      <c r="BE148" s="2"/>
      <c r="BF148" s="2"/>
      <c r="BG148" s="2"/>
      <c r="BJ148" s="57"/>
      <c r="BK148" s="57"/>
      <c r="BL148" s="57"/>
      <c r="BM148" s="57"/>
      <c r="BN148" s="57"/>
      <c r="BO148" s="57"/>
      <c r="BP148" s="58"/>
      <c r="BQ148" s="58"/>
      <c r="BR148" s="58"/>
    </row>
    <row r="149" spans="5:70" ht="12.95" customHeight="1" x14ac:dyDescent="0.25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2"/>
      <c r="BB149" s="2"/>
      <c r="BC149" s="2"/>
      <c r="BD149" s="2"/>
      <c r="BE149" s="2"/>
      <c r="BF149" s="2"/>
      <c r="BG149" s="2"/>
      <c r="BJ149" s="57"/>
      <c r="BK149" s="57"/>
      <c r="BL149" s="57"/>
      <c r="BM149" s="57"/>
      <c r="BN149" s="57"/>
      <c r="BO149" s="57"/>
      <c r="BP149" s="58"/>
      <c r="BQ149" s="58"/>
      <c r="BR149" s="58"/>
    </row>
    <row r="150" spans="5:70" ht="12.95" customHeight="1" x14ac:dyDescent="0.25">
      <c r="E150" s="2"/>
      <c r="F150" s="2"/>
      <c r="G150" s="2"/>
      <c r="H150" s="32" t="s">
        <v>199</v>
      </c>
      <c r="I150" s="2"/>
      <c r="J150" s="2"/>
      <c r="K150" s="2"/>
      <c r="L150" s="2"/>
      <c r="M150" s="2"/>
      <c r="N150" s="2"/>
      <c r="O150" s="2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2"/>
      <c r="BB150" s="2"/>
      <c r="BC150" s="2"/>
      <c r="BD150" s="2"/>
      <c r="BE150" s="2"/>
      <c r="BF150" s="2"/>
      <c r="BG150" s="2"/>
      <c r="BJ150" s="57"/>
      <c r="BK150" s="57"/>
      <c r="BL150" s="57"/>
      <c r="BM150" s="57"/>
      <c r="BN150" s="57"/>
      <c r="BO150" s="57"/>
      <c r="BP150" s="58"/>
      <c r="BQ150" s="58"/>
      <c r="BR150" s="58"/>
    </row>
    <row r="151" spans="5:70" ht="12.95" customHeight="1" x14ac:dyDescent="0.25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2"/>
      <c r="BB151" s="2"/>
      <c r="BC151" s="2"/>
      <c r="BD151" s="2"/>
      <c r="BE151" s="2"/>
      <c r="BF151" s="2"/>
      <c r="BG151" s="2"/>
      <c r="BJ151" s="57"/>
      <c r="BK151" s="57"/>
      <c r="BL151" s="57"/>
      <c r="BM151" s="57"/>
      <c r="BN151" s="57"/>
      <c r="BO151" s="57"/>
      <c r="BP151" s="58"/>
      <c r="BQ151" s="58"/>
      <c r="BR151" s="58"/>
    </row>
    <row r="152" spans="5:70" ht="12.95" customHeight="1" x14ac:dyDescent="0.25">
      <c r="E152" s="2"/>
      <c r="F152" s="2"/>
      <c r="G152" s="2"/>
      <c r="H152" s="32" t="s">
        <v>200</v>
      </c>
      <c r="I152" s="2"/>
      <c r="J152" s="2"/>
      <c r="K152" s="2"/>
      <c r="L152" s="2"/>
      <c r="M152" s="2"/>
      <c r="N152" s="2"/>
      <c r="O152" s="2"/>
      <c r="P152" s="5"/>
      <c r="Q152" s="5"/>
      <c r="R152" s="5"/>
      <c r="S152" s="5"/>
      <c r="T152" s="5"/>
      <c r="U152" s="5"/>
      <c r="V152" s="5"/>
      <c r="W152" s="2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2"/>
      <c r="AJ152" s="5"/>
      <c r="AK152" s="5"/>
      <c r="AL152" s="33" t="s">
        <v>9</v>
      </c>
      <c r="AM152" s="5"/>
      <c r="AN152" s="5"/>
      <c r="AO152" s="5"/>
      <c r="AP152" s="5"/>
      <c r="AQ152" s="5"/>
      <c r="AR152" s="5"/>
      <c r="AS152" s="5"/>
      <c r="AT152" s="2"/>
      <c r="AU152" s="5"/>
      <c r="AV152" s="5"/>
      <c r="AW152" s="5"/>
      <c r="AX152" s="5"/>
      <c r="AY152" s="5"/>
      <c r="AZ152" s="5"/>
      <c r="BA152" s="2"/>
      <c r="BB152" s="2"/>
      <c r="BC152" s="2"/>
      <c r="BD152" s="2"/>
      <c r="BE152" s="2"/>
      <c r="BF152" s="2"/>
      <c r="BG152" s="2"/>
      <c r="BJ152" s="57"/>
      <c r="BK152" s="57"/>
      <c r="BL152" s="57"/>
      <c r="BM152" s="57"/>
      <c r="BN152" s="57"/>
      <c r="BO152" s="57"/>
      <c r="BP152" s="58"/>
      <c r="BQ152" s="58"/>
      <c r="BR152" s="58"/>
    </row>
    <row r="153" spans="5:70" ht="12.95" customHeight="1" x14ac:dyDescent="0.25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2"/>
      <c r="BB153" s="2"/>
      <c r="BC153" s="2"/>
      <c r="BD153" s="2"/>
      <c r="BE153" s="2"/>
      <c r="BF153" s="2"/>
      <c r="BG153" s="2"/>
      <c r="BJ153" s="57"/>
      <c r="BK153" s="57"/>
      <c r="BL153" s="57"/>
      <c r="BM153" s="57"/>
      <c r="BN153" s="57"/>
      <c r="BO153" s="57"/>
      <c r="BP153" s="58"/>
      <c r="BQ153" s="58"/>
      <c r="BR153" s="58"/>
    </row>
    <row r="154" spans="5:70" ht="12.95" customHeight="1" x14ac:dyDescent="0.25">
      <c r="E154" s="2"/>
      <c r="F154" s="2"/>
      <c r="G154" s="2"/>
      <c r="H154" s="32" t="s">
        <v>201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33" t="s">
        <v>12</v>
      </c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J154" s="57"/>
      <c r="BK154" s="57"/>
      <c r="BL154" s="57"/>
      <c r="BM154" s="57"/>
      <c r="BN154" s="57"/>
      <c r="BO154" s="57"/>
      <c r="BP154" s="58"/>
      <c r="BQ154" s="58"/>
      <c r="BR154" s="58"/>
    </row>
    <row r="155" spans="5:70" ht="12.95" customHeight="1" x14ac:dyDescent="0.25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J155" s="57"/>
      <c r="BK155" s="57"/>
      <c r="BL155" s="57"/>
      <c r="BM155" s="57"/>
      <c r="BN155" s="57"/>
      <c r="BO155" s="57"/>
      <c r="BP155" s="58"/>
      <c r="BQ155" s="58"/>
      <c r="BR155" s="58"/>
    </row>
    <row r="156" spans="5:70" ht="12.95" customHeight="1" x14ac:dyDescent="0.25">
      <c r="E156" s="2"/>
      <c r="F156" s="2"/>
      <c r="G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V156" s="2"/>
      <c r="W156" s="2"/>
      <c r="Y156" s="2"/>
      <c r="Z156" s="2"/>
      <c r="AA156" s="2"/>
      <c r="AB156" s="2"/>
      <c r="AC156" s="2"/>
      <c r="AD156" s="2"/>
      <c r="AE156" s="100" t="s">
        <v>202</v>
      </c>
      <c r="AF156" s="2"/>
      <c r="AG156" s="33" t="s">
        <v>14</v>
      </c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J156" s="57"/>
      <c r="BK156" s="57"/>
      <c r="BL156" s="57"/>
      <c r="BM156" s="57"/>
      <c r="BN156" s="57"/>
      <c r="BO156" s="57"/>
      <c r="BP156" s="58"/>
      <c r="BQ156" s="58"/>
      <c r="BR156" s="58"/>
    </row>
    <row r="157" spans="5:70" ht="12.95" customHeight="1" x14ac:dyDescent="0.25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J157" s="57"/>
      <c r="BK157" s="57"/>
      <c r="BL157" s="57"/>
      <c r="BM157" s="57"/>
      <c r="BN157" s="57"/>
      <c r="BO157" s="57"/>
      <c r="BP157" s="58"/>
      <c r="BQ157" s="58"/>
      <c r="BR157" s="58"/>
    </row>
    <row r="158" spans="5:70" ht="12.95" customHeight="1" x14ac:dyDescent="0.25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J158" s="57"/>
      <c r="BK158" s="57"/>
      <c r="BL158" s="57"/>
      <c r="BM158" s="57"/>
      <c r="BN158" s="57"/>
      <c r="BO158" s="57"/>
      <c r="BP158" s="58"/>
      <c r="BQ158" s="58"/>
      <c r="BR158" s="58"/>
    </row>
    <row r="159" spans="5:70" ht="12.95" customHeight="1" x14ac:dyDescent="0.25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J159" s="57"/>
      <c r="BK159" s="57"/>
      <c r="BL159" s="57"/>
      <c r="BM159" s="57"/>
      <c r="BN159" s="57"/>
      <c r="BO159" s="57"/>
      <c r="BP159" s="58"/>
      <c r="BQ159" s="58"/>
      <c r="BR159" s="58"/>
    </row>
    <row r="160" spans="5:70" ht="12.95" customHeight="1" x14ac:dyDescent="0.25">
      <c r="E160" s="5"/>
      <c r="F160" s="5" t="s">
        <v>203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2"/>
      <c r="U160" s="2"/>
      <c r="V160" s="2"/>
      <c r="W160" s="5" t="s">
        <v>204</v>
      </c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J160" s="57"/>
      <c r="BK160" s="57"/>
      <c r="BL160" s="57"/>
      <c r="BM160" s="57"/>
      <c r="BN160" s="57"/>
      <c r="BO160" s="57"/>
      <c r="BP160" s="58"/>
      <c r="BQ160" s="58"/>
      <c r="BR160" s="58"/>
    </row>
    <row r="161" spans="5:70" ht="12.95" customHeight="1" x14ac:dyDescent="0.25">
      <c r="E161" s="5"/>
      <c r="F161" s="262" t="s">
        <v>205</v>
      </c>
      <c r="G161" s="262"/>
      <c r="H161" s="262"/>
      <c r="I161" s="262"/>
      <c r="J161" s="262"/>
      <c r="K161" s="262"/>
      <c r="L161" s="262"/>
      <c r="M161" s="262"/>
      <c r="N161" s="262"/>
      <c r="O161" s="262"/>
      <c r="P161" s="262"/>
      <c r="Q161" s="262"/>
      <c r="R161" s="15"/>
      <c r="S161" s="15"/>
      <c r="T161" s="2"/>
      <c r="U161" s="2"/>
      <c r="V161" s="2"/>
      <c r="W161" s="261">
        <f ca="1">TODAY()</f>
        <v>45609</v>
      </c>
      <c r="X161" s="261"/>
      <c r="Y161" s="261"/>
      <c r="Z161" s="261"/>
      <c r="AA161" s="261"/>
      <c r="AB161" s="261"/>
      <c r="AC161" s="261"/>
      <c r="AD161" s="261"/>
      <c r="AE161" s="261"/>
      <c r="AF161" s="261"/>
      <c r="AG161" s="261"/>
      <c r="AH161" s="261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J161" s="57"/>
      <c r="BK161" s="57"/>
      <c r="BL161" s="57"/>
      <c r="BM161" s="57"/>
      <c r="BN161" s="57"/>
      <c r="BO161" s="57"/>
      <c r="BP161" s="58"/>
      <c r="BQ161" s="58"/>
      <c r="BR161" s="58"/>
    </row>
    <row r="162" spans="5:70" ht="12.95" customHeight="1" x14ac:dyDescent="0.25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J162" s="57"/>
      <c r="BK162" s="57"/>
      <c r="BL162" s="57"/>
      <c r="BM162" s="57"/>
      <c r="BN162" s="57"/>
      <c r="BO162" s="57"/>
      <c r="BP162" s="58"/>
      <c r="BQ162" s="58"/>
      <c r="BR162" s="58"/>
    </row>
    <row r="163" spans="5:70" ht="12.95" customHeight="1" x14ac:dyDescent="0.25">
      <c r="E163" s="5"/>
      <c r="F163" s="5" t="s">
        <v>206</v>
      </c>
      <c r="G163" s="5"/>
      <c r="H163" s="5"/>
      <c r="I163" s="5"/>
      <c r="J163" s="5"/>
      <c r="K163" s="5"/>
      <c r="L163" s="5"/>
      <c r="M163" s="5"/>
      <c r="N163" s="5"/>
      <c r="P163" s="5"/>
      <c r="Q163" s="5"/>
      <c r="R163" s="5"/>
      <c r="S163" s="5"/>
      <c r="T163" s="5"/>
      <c r="U163" s="5"/>
      <c r="V163" s="5"/>
      <c r="W163" s="5" t="s">
        <v>207</v>
      </c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M163" s="5" t="s">
        <v>208</v>
      </c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J163" s="57"/>
      <c r="BK163" s="57"/>
      <c r="BL163" s="57"/>
      <c r="BM163" s="57"/>
      <c r="BN163" s="57"/>
      <c r="BO163" s="57"/>
      <c r="BP163" s="58"/>
      <c r="BQ163" s="58"/>
      <c r="BR163" s="58"/>
    </row>
    <row r="164" spans="5:70" ht="12.95" customHeight="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J164" s="57"/>
      <c r="BK164" s="57"/>
      <c r="BL164" s="57"/>
      <c r="BM164" s="57"/>
      <c r="BN164" s="57"/>
      <c r="BO164" s="57"/>
      <c r="BP164" s="58"/>
      <c r="BQ164" s="58"/>
      <c r="BR164" s="58"/>
    </row>
    <row r="165" spans="5:70" ht="12.95" customHeight="1" x14ac:dyDescent="0.25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J165" s="57"/>
      <c r="BK165" s="57"/>
      <c r="BL165" s="57"/>
      <c r="BM165" s="57"/>
      <c r="BN165" s="57"/>
      <c r="BO165" s="57"/>
      <c r="BP165" s="58"/>
      <c r="BQ165" s="58"/>
      <c r="BR165" s="58"/>
    </row>
    <row r="166" spans="5:70" ht="12.95" customHeight="1" x14ac:dyDescent="0.25">
      <c r="E166" s="5"/>
      <c r="F166" s="28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29"/>
      <c r="R166" s="5"/>
      <c r="S166" s="5"/>
      <c r="T166" s="5"/>
      <c r="U166" s="5"/>
      <c r="V166" s="5"/>
      <c r="W166" s="28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29"/>
      <c r="AI166" s="5"/>
      <c r="AJ166" s="5"/>
      <c r="AK166" s="5"/>
      <c r="AL166" s="5"/>
      <c r="AM166" s="28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29"/>
      <c r="AY166" s="5"/>
      <c r="AZ166" s="5"/>
      <c r="BA166" s="5"/>
      <c r="BB166" s="5"/>
      <c r="BC166" s="5"/>
      <c r="BD166" s="5"/>
      <c r="BE166" s="5"/>
      <c r="BF166" s="5"/>
      <c r="BG166" s="5"/>
      <c r="BJ166" s="57"/>
      <c r="BK166" s="57"/>
      <c r="BL166" s="57"/>
      <c r="BM166" s="57"/>
      <c r="BN166" s="57"/>
      <c r="BO166" s="57"/>
      <c r="BP166" s="58"/>
      <c r="BQ166" s="58"/>
      <c r="BR166" s="58"/>
    </row>
    <row r="167" spans="5:70" ht="12.95" customHeight="1" x14ac:dyDescent="0.25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J167" s="57"/>
      <c r="BK167" s="57"/>
      <c r="BL167" s="57"/>
      <c r="BM167" s="57"/>
      <c r="BN167" s="57"/>
      <c r="BO167" s="57"/>
      <c r="BP167" s="58"/>
      <c r="BQ167" s="58"/>
      <c r="BR167" s="58"/>
    </row>
    <row r="168" spans="5:70" ht="12.95" customHeight="1" x14ac:dyDescent="0.25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J168" s="57"/>
      <c r="BK168" s="57"/>
      <c r="BL168" s="57"/>
      <c r="BM168" s="57"/>
      <c r="BN168" s="57"/>
      <c r="BO168" s="57"/>
      <c r="BP168" s="58"/>
      <c r="BQ168" s="58"/>
      <c r="BR168" s="58"/>
    </row>
    <row r="169" spans="5:70" ht="12.95" customHeight="1" x14ac:dyDescent="0.25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J169" s="57"/>
      <c r="BK169" s="57"/>
      <c r="BL169" s="57"/>
      <c r="BM169" s="57"/>
      <c r="BN169" s="57"/>
      <c r="BO169" s="57"/>
      <c r="BP169" s="58"/>
      <c r="BQ169" s="58"/>
      <c r="BR169" s="58"/>
    </row>
    <row r="170" spans="5:70" ht="12.95" customHeight="1" x14ac:dyDescent="0.25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J170" s="57"/>
      <c r="BK170" s="57"/>
      <c r="BL170" s="57"/>
      <c r="BM170" s="57"/>
      <c r="BN170" s="57"/>
      <c r="BO170" s="57"/>
      <c r="BP170" s="58"/>
      <c r="BQ170" s="58"/>
      <c r="BR170" s="58"/>
    </row>
    <row r="171" spans="5:70" ht="12.95" customHeight="1" x14ac:dyDescent="0.25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J171" s="57"/>
      <c r="BK171" s="57"/>
      <c r="BL171" s="57"/>
      <c r="BM171" s="57"/>
      <c r="BN171" s="57"/>
      <c r="BO171" s="57"/>
      <c r="BP171" s="58"/>
      <c r="BQ171" s="58"/>
      <c r="BR171" s="58"/>
    </row>
    <row r="172" spans="5:70" ht="12.95" customHeight="1" x14ac:dyDescent="0.25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J172" s="57"/>
      <c r="BK172" s="57"/>
      <c r="BL172" s="57"/>
      <c r="BM172" s="57"/>
      <c r="BN172" s="57"/>
      <c r="BO172" s="57"/>
      <c r="BP172" s="58"/>
      <c r="BQ172" s="58"/>
      <c r="BR172" s="58"/>
    </row>
    <row r="173" spans="5:70" ht="12.95" customHeight="1" x14ac:dyDescent="0.25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J173" s="57"/>
      <c r="BK173" s="57"/>
      <c r="BL173" s="57"/>
      <c r="BM173" s="57"/>
      <c r="BN173" s="57"/>
      <c r="BO173" s="57"/>
      <c r="BP173" s="58"/>
      <c r="BQ173" s="58"/>
      <c r="BR173" s="58"/>
    </row>
    <row r="174" spans="5:70" ht="12.95" customHeight="1" x14ac:dyDescent="0.25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J174" s="57"/>
      <c r="BK174" s="57"/>
      <c r="BL174" s="57"/>
      <c r="BM174" s="57"/>
      <c r="BN174" s="57"/>
      <c r="BO174" s="57"/>
      <c r="BP174" s="58"/>
      <c r="BQ174" s="58"/>
      <c r="BR174" s="58"/>
    </row>
    <row r="175" spans="5:70" ht="12.95" customHeight="1" x14ac:dyDescent="0.25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J175" s="57"/>
      <c r="BK175" s="57"/>
      <c r="BL175" s="57"/>
      <c r="BM175" s="57"/>
      <c r="BN175" s="57"/>
      <c r="BO175" s="57"/>
      <c r="BP175" s="58"/>
      <c r="BQ175" s="58"/>
      <c r="BR175" s="58"/>
    </row>
    <row r="176" spans="5:70" ht="12.95" customHeight="1" x14ac:dyDescent="0.25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J176" s="57"/>
      <c r="BK176" s="57"/>
      <c r="BL176" s="57"/>
      <c r="BM176" s="57"/>
      <c r="BN176" s="57"/>
      <c r="BO176" s="57"/>
      <c r="BP176" s="58"/>
      <c r="BQ176" s="58"/>
      <c r="BR176" s="58"/>
    </row>
    <row r="177" spans="1:70" ht="12.95" customHeight="1" x14ac:dyDescent="0.25">
      <c r="A177" s="85"/>
      <c r="B177" s="85"/>
      <c r="C177" s="85"/>
      <c r="D177" s="7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71"/>
      <c r="BJ177" s="57"/>
      <c r="BK177" s="57"/>
      <c r="BL177" s="57"/>
      <c r="BM177" s="57"/>
      <c r="BN177" s="57"/>
      <c r="BO177" s="57"/>
      <c r="BP177" s="58"/>
      <c r="BQ177" s="58"/>
      <c r="BR177" s="58"/>
    </row>
    <row r="178" spans="1:70" ht="12.95" customHeight="1" x14ac:dyDescent="0.25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J178" s="57"/>
      <c r="BK178" s="57"/>
      <c r="BL178" s="57"/>
      <c r="BM178" s="57"/>
      <c r="BN178" s="57"/>
      <c r="BO178" s="57"/>
      <c r="BP178" s="58"/>
      <c r="BQ178" s="58"/>
      <c r="BR178" s="58"/>
    </row>
    <row r="179" spans="1:70" ht="12.95" customHeight="1" x14ac:dyDescent="0.25">
      <c r="A179" s="147" t="s">
        <v>209</v>
      </c>
      <c r="B179" s="147"/>
      <c r="C179" s="147"/>
      <c r="D179" s="7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73"/>
      <c r="BJ179" s="57"/>
      <c r="BK179" s="57"/>
      <c r="BL179" s="57"/>
      <c r="BM179" s="57"/>
      <c r="BN179" s="57"/>
      <c r="BO179" s="57"/>
      <c r="BP179" s="58"/>
      <c r="BQ179" s="58"/>
      <c r="BR179" s="58"/>
    </row>
    <row r="180" spans="1:70" ht="12.95" customHeight="1" x14ac:dyDescent="0.25"/>
    <row r="181" spans="1:70" ht="12.95" customHeight="1" x14ac:dyDescent="0.25"/>
    <row r="182" spans="1:70" ht="12.95" customHeight="1" x14ac:dyDescent="0.25"/>
    <row r="183" spans="1:70" ht="12.95" customHeight="1" x14ac:dyDescent="0.25"/>
    <row r="184" spans="1:70" ht="12.95" customHeight="1" x14ac:dyDescent="0.25"/>
    <row r="185" spans="1:70" ht="12.95" customHeight="1" x14ac:dyDescent="0.25"/>
    <row r="186" spans="1:70" ht="12.95" customHeight="1" x14ac:dyDescent="0.25"/>
    <row r="187" spans="1:70" ht="12.95" customHeight="1" x14ac:dyDescent="0.25"/>
    <row r="188" spans="1:70" ht="12.95" customHeight="1" x14ac:dyDescent="0.25"/>
    <row r="189" spans="1:70" ht="12.95" customHeight="1" x14ac:dyDescent="0.25"/>
    <row r="190" spans="1:70" ht="12.95" customHeight="1" x14ac:dyDescent="0.25"/>
    <row r="191" spans="1:70" ht="12.95" customHeight="1" x14ac:dyDescent="0.25"/>
    <row r="192" spans="1:70" ht="12.95" customHeight="1" x14ac:dyDescent="0.25"/>
    <row r="193" ht="12.95" customHeight="1" x14ac:dyDescent="0.25"/>
  </sheetData>
  <sheetProtection algorithmName="SHA-512" hashValue="iuwo0rr2BODSyLT7+2nPrUD2sk57D9Pt2789zH5p+q0P8WT4qdp2RyNFP4v7nod3xozUVwLtdO6OVa14m9IJRg==" saltValue="KR/ZA+YuMHcErqtV1G49VA==" spinCount="100000" sheet="1" selectLockedCells="1"/>
  <mergeCells count="510">
    <mergeCell ref="BB1:BG1"/>
    <mergeCell ref="BB56:BG56"/>
    <mergeCell ref="BB118:BG118"/>
    <mergeCell ref="R100:AZ100"/>
    <mergeCell ref="E1:H1"/>
    <mergeCell ref="K1:AO1"/>
    <mergeCell ref="K2:AO2"/>
    <mergeCell ref="K3:AO3"/>
    <mergeCell ref="E56:J56"/>
    <mergeCell ref="K56:W56"/>
    <mergeCell ref="X56:AD56"/>
    <mergeCell ref="AE56:AR56"/>
    <mergeCell ref="BA93:BC93"/>
    <mergeCell ref="E97:F97"/>
    <mergeCell ref="G97:I97"/>
    <mergeCell ref="J97:Q97"/>
    <mergeCell ref="R97:AZ97"/>
    <mergeCell ref="BA97:BC97"/>
    <mergeCell ref="E101:F101"/>
    <mergeCell ref="J101:Q101"/>
    <mergeCell ref="R101:AZ101"/>
    <mergeCell ref="BA101:BC101"/>
    <mergeCell ref="E98:F98"/>
    <mergeCell ref="G98:I98"/>
    <mergeCell ref="J98:Q98"/>
    <mergeCell ref="R98:AZ98"/>
    <mergeCell ref="BA98:BC98"/>
    <mergeCell ref="E100:F100"/>
    <mergeCell ref="G100:I100"/>
    <mergeCell ref="J100:Q100"/>
    <mergeCell ref="E102:F102"/>
    <mergeCell ref="G102:I102"/>
    <mergeCell ref="J102:Q102"/>
    <mergeCell ref="R102:AZ102"/>
    <mergeCell ref="BA102:BC102"/>
    <mergeCell ref="E88:F88"/>
    <mergeCell ref="G88:I88"/>
    <mergeCell ref="J88:Q88"/>
    <mergeCell ref="R88:AZ88"/>
    <mergeCell ref="BA88:BC88"/>
    <mergeCell ref="E90:F90"/>
    <mergeCell ref="G90:H90"/>
    <mergeCell ref="J90:Q90"/>
    <mergeCell ref="R90:AZ90"/>
    <mergeCell ref="BA90:BC90"/>
    <mergeCell ref="E91:F91"/>
    <mergeCell ref="G91:I91"/>
    <mergeCell ref="J91:Q91"/>
    <mergeCell ref="R91:AZ91"/>
    <mergeCell ref="BA91:BC91"/>
    <mergeCell ref="E93:F93"/>
    <mergeCell ref="J93:Q93"/>
    <mergeCell ref="R93:AZ93"/>
    <mergeCell ref="G101:I101"/>
    <mergeCell ref="E82:F82"/>
    <mergeCell ref="E87:F87"/>
    <mergeCell ref="G87:I87"/>
    <mergeCell ref="J87:Q87"/>
    <mergeCell ref="R87:AZ87"/>
    <mergeCell ref="BA87:BC87"/>
    <mergeCell ref="E84:F84"/>
    <mergeCell ref="G84:I84"/>
    <mergeCell ref="J84:Q84"/>
    <mergeCell ref="R84:AZ84"/>
    <mergeCell ref="BA84:BC84"/>
    <mergeCell ref="E85:F85"/>
    <mergeCell ref="G85:I85"/>
    <mergeCell ref="J85:Q85"/>
    <mergeCell ref="R85:AZ85"/>
    <mergeCell ref="BA85:BC85"/>
    <mergeCell ref="G82:I82"/>
    <mergeCell ref="J82:Q82"/>
    <mergeCell ref="R82:AZ82"/>
    <mergeCell ref="BA82:BC82"/>
    <mergeCell ref="E86:F86"/>
    <mergeCell ref="G86:I86"/>
    <mergeCell ref="J86:Q86"/>
    <mergeCell ref="R86:AZ86"/>
    <mergeCell ref="BD72:BG72"/>
    <mergeCell ref="E62:AZ62"/>
    <mergeCell ref="E69:AZ69"/>
    <mergeCell ref="BA60:BC60"/>
    <mergeCell ref="BA61:BC61"/>
    <mergeCell ref="BA62:BC62"/>
    <mergeCell ref="BA66:BC66"/>
    <mergeCell ref="BA69:BC69"/>
    <mergeCell ref="J65:Q65"/>
    <mergeCell ref="R65:AZ65"/>
    <mergeCell ref="BA65:BC65"/>
    <mergeCell ref="BD65:BG65"/>
    <mergeCell ref="G60:I60"/>
    <mergeCell ref="BA67:BC67"/>
    <mergeCell ref="R61:AZ61"/>
    <mergeCell ref="R66:AZ66"/>
    <mergeCell ref="J60:Q60"/>
    <mergeCell ref="G67:I67"/>
    <mergeCell ref="J61:Q61"/>
    <mergeCell ref="J66:Q66"/>
    <mergeCell ref="J67:Q67"/>
    <mergeCell ref="E66:F66"/>
    <mergeCell ref="E61:F61"/>
    <mergeCell ref="E65:F65"/>
    <mergeCell ref="BI1:BI11"/>
    <mergeCell ref="BJ1:BJ11"/>
    <mergeCell ref="BK1:BK11"/>
    <mergeCell ref="BL1:BO5"/>
    <mergeCell ref="BL6:BO9"/>
    <mergeCell ref="E39:F39"/>
    <mergeCell ref="G39:I39"/>
    <mergeCell ref="J39:Q39"/>
    <mergeCell ref="R39:AZ39"/>
    <mergeCell ref="BA39:BC39"/>
    <mergeCell ref="R37:AZ37"/>
    <mergeCell ref="R38:AZ38"/>
    <mergeCell ref="J29:Q29"/>
    <mergeCell ref="G26:I26"/>
    <mergeCell ref="G27:I27"/>
    <mergeCell ref="G28:I28"/>
    <mergeCell ref="G29:I29"/>
    <mergeCell ref="G30:I30"/>
    <mergeCell ref="G36:I36"/>
    <mergeCell ref="BA20:BC20"/>
    <mergeCell ref="J31:Q31"/>
    <mergeCell ref="J32:Q32"/>
    <mergeCell ref="BD36:BG36"/>
    <mergeCell ref="BD25:BG25"/>
    <mergeCell ref="H139:BD139"/>
    <mergeCell ref="X136:AB136"/>
    <mergeCell ref="H136:W136"/>
    <mergeCell ref="H133:K133"/>
    <mergeCell ref="H132:AB132"/>
    <mergeCell ref="AF132:BD132"/>
    <mergeCell ref="AF133:BD133"/>
    <mergeCell ref="AF134:BD134"/>
    <mergeCell ref="AF135:BD135"/>
    <mergeCell ref="AF136:BD136"/>
    <mergeCell ref="H134:K134"/>
    <mergeCell ref="H135:K135"/>
    <mergeCell ref="L133:N133"/>
    <mergeCell ref="O133:Q133"/>
    <mergeCell ref="R133:T133"/>
    <mergeCell ref="U133:W133"/>
    <mergeCell ref="X133:AB133"/>
    <mergeCell ref="L134:N134"/>
    <mergeCell ref="L135:N135"/>
    <mergeCell ref="O134:Q134"/>
    <mergeCell ref="O135:Q135"/>
    <mergeCell ref="R134:T134"/>
    <mergeCell ref="R135:T135"/>
    <mergeCell ref="U134:W134"/>
    <mergeCell ref="U135:W135"/>
    <mergeCell ref="X134:AB134"/>
    <mergeCell ref="X135:AB135"/>
    <mergeCell ref="E120:BG120"/>
    <mergeCell ref="E107:X107"/>
    <mergeCell ref="E108:X108"/>
    <mergeCell ref="W161:AH161"/>
    <mergeCell ref="F161:Q161"/>
    <mergeCell ref="J115:Q115"/>
    <mergeCell ref="J116:Q116"/>
    <mergeCell ref="G110:I110"/>
    <mergeCell ref="G111:I111"/>
    <mergeCell ref="G112:I112"/>
    <mergeCell ref="G113:I113"/>
    <mergeCell ref="G114:I114"/>
    <mergeCell ref="G115:I115"/>
    <mergeCell ref="G116:I116"/>
    <mergeCell ref="E110:F110"/>
    <mergeCell ref="R113:AZ113"/>
    <mergeCell ref="R114:AZ114"/>
    <mergeCell ref="R115:AZ115"/>
    <mergeCell ref="R116:AZ116"/>
    <mergeCell ref="BA110:BC110"/>
    <mergeCell ref="E121:K121"/>
    <mergeCell ref="L121:BG121"/>
    <mergeCell ref="BA117:BC117"/>
    <mergeCell ref="E117:AZ117"/>
    <mergeCell ref="J110:Q110"/>
    <mergeCell ref="J111:Q111"/>
    <mergeCell ref="J112:Q112"/>
    <mergeCell ref="J113:Q113"/>
    <mergeCell ref="J114:Q114"/>
    <mergeCell ref="BA111:BC111"/>
    <mergeCell ref="BA112:BC112"/>
    <mergeCell ref="BA113:BC113"/>
    <mergeCell ref="BA114:BC114"/>
    <mergeCell ref="BA115:BC115"/>
    <mergeCell ref="BA116:BC116"/>
    <mergeCell ref="E116:F116"/>
    <mergeCell ref="E114:F114"/>
    <mergeCell ref="E115:F115"/>
    <mergeCell ref="E118:J118"/>
    <mergeCell ref="K118:W118"/>
    <mergeCell ref="X118:AD118"/>
    <mergeCell ref="AE118:AR118"/>
    <mergeCell ref="E122:K122"/>
    <mergeCell ref="E123:K123"/>
    <mergeCell ref="E124:K124"/>
    <mergeCell ref="E125:K125"/>
    <mergeCell ref="E126:K126"/>
    <mergeCell ref="E127:K127"/>
    <mergeCell ref="E128:K128"/>
    <mergeCell ref="L122:BG122"/>
    <mergeCell ref="L123:BG123"/>
    <mergeCell ref="L124:BG124"/>
    <mergeCell ref="L125:BG125"/>
    <mergeCell ref="L126:BG126"/>
    <mergeCell ref="L127:BG127"/>
    <mergeCell ref="L128:BG128"/>
    <mergeCell ref="G109:I109"/>
    <mergeCell ref="J109:Q109"/>
    <mergeCell ref="R109:AZ109"/>
    <mergeCell ref="BA109:BC109"/>
    <mergeCell ref="BD109:BG109"/>
    <mergeCell ref="R110:AZ110"/>
    <mergeCell ref="R111:AZ111"/>
    <mergeCell ref="R105:AZ105"/>
    <mergeCell ref="G73:I73"/>
    <mergeCell ref="G89:I89"/>
    <mergeCell ref="G99:I99"/>
    <mergeCell ref="G92:I92"/>
    <mergeCell ref="G105:I105"/>
    <mergeCell ref="J105:Q105"/>
    <mergeCell ref="R73:AZ73"/>
    <mergeCell ref="R89:AZ89"/>
    <mergeCell ref="R99:AZ99"/>
    <mergeCell ref="R92:AZ92"/>
    <mergeCell ref="R94:AZ94"/>
    <mergeCell ref="R96:AZ96"/>
    <mergeCell ref="BA103:BC103"/>
    <mergeCell ref="J99:Q99"/>
    <mergeCell ref="G93:H93"/>
    <mergeCell ref="J92:Q92"/>
    <mergeCell ref="J96:Q96"/>
    <mergeCell ref="J73:Q73"/>
    <mergeCell ref="J89:Q89"/>
    <mergeCell ref="BA106:BC106"/>
    <mergeCell ref="BA73:BC73"/>
    <mergeCell ref="BA89:BC89"/>
    <mergeCell ref="BA99:BC99"/>
    <mergeCell ref="BA92:BC92"/>
    <mergeCell ref="BA94:BC94"/>
    <mergeCell ref="BA96:BC96"/>
    <mergeCell ref="BA105:BC105"/>
    <mergeCell ref="J76:Q76"/>
    <mergeCell ref="R76:AZ76"/>
    <mergeCell ref="BA76:BC76"/>
    <mergeCell ref="J77:Q77"/>
    <mergeCell ref="R77:AZ77"/>
    <mergeCell ref="BA77:BC77"/>
    <mergeCell ref="BA100:BC100"/>
    <mergeCell ref="J74:Q74"/>
    <mergeCell ref="R74:AZ74"/>
    <mergeCell ref="BA74:BC74"/>
    <mergeCell ref="J83:Q83"/>
    <mergeCell ref="R83:AZ83"/>
    <mergeCell ref="BA83:BC83"/>
    <mergeCell ref="J94:Q94"/>
    <mergeCell ref="G45:I45"/>
    <mergeCell ref="G46:I46"/>
    <mergeCell ref="BA45:BC45"/>
    <mergeCell ref="BA46:BC46"/>
    <mergeCell ref="BA68:BC68"/>
    <mergeCell ref="R60:AZ60"/>
    <mergeCell ref="BA72:BC72"/>
    <mergeCell ref="J79:Q79"/>
    <mergeCell ref="R79:AZ79"/>
    <mergeCell ref="BA79:BC79"/>
    <mergeCell ref="J80:Q80"/>
    <mergeCell ref="R80:AZ80"/>
    <mergeCell ref="BA80:BC80"/>
    <mergeCell ref="G81:I81"/>
    <mergeCell ref="J81:Q81"/>
    <mergeCell ref="R81:AZ81"/>
    <mergeCell ref="BA81:BC81"/>
    <mergeCell ref="BA86:BC86"/>
    <mergeCell ref="R45:AZ45"/>
    <mergeCell ref="G72:I72"/>
    <mergeCell ref="R68:AZ68"/>
    <mergeCell ref="J68:Q68"/>
    <mergeCell ref="BA47:BC47"/>
    <mergeCell ref="BA42:BC42"/>
    <mergeCell ref="BA43:BC43"/>
    <mergeCell ref="BA44:BC44"/>
    <mergeCell ref="R44:AZ44"/>
    <mergeCell ref="J78:Q78"/>
    <mergeCell ref="R78:AZ78"/>
    <mergeCell ref="BA78:BC78"/>
    <mergeCell ref="BA59:BC59"/>
    <mergeCell ref="J42:Q42"/>
    <mergeCell ref="J46:Q46"/>
    <mergeCell ref="R42:AZ42"/>
    <mergeCell ref="R46:AZ46"/>
    <mergeCell ref="BA37:BC37"/>
    <mergeCell ref="BA38:BC38"/>
    <mergeCell ref="BA40:BC40"/>
    <mergeCell ref="J37:Q37"/>
    <mergeCell ref="J38:Q38"/>
    <mergeCell ref="J40:Q40"/>
    <mergeCell ref="J41:Q41"/>
    <mergeCell ref="R41:AZ41"/>
    <mergeCell ref="BA41:BC41"/>
    <mergeCell ref="BA18:BC18"/>
    <mergeCell ref="G18:I18"/>
    <mergeCell ref="J18:Q18"/>
    <mergeCell ref="E21:F21"/>
    <mergeCell ref="E31:F31"/>
    <mergeCell ref="E15:AZ15"/>
    <mergeCell ref="G25:I25"/>
    <mergeCell ref="BA28:BC28"/>
    <mergeCell ref="BA29:BC29"/>
    <mergeCell ref="BA30:BC30"/>
    <mergeCell ref="BA31:BC31"/>
    <mergeCell ref="R26:AZ26"/>
    <mergeCell ref="R27:AZ27"/>
    <mergeCell ref="R28:AZ28"/>
    <mergeCell ref="R29:AZ29"/>
    <mergeCell ref="R30:AZ30"/>
    <mergeCell ref="R31:AZ31"/>
    <mergeCell ref="R19:AZ19"/>
    <mergeCell ref="BA25:BC25"/>
    <mergeCell ref="J25:Q25"/>
    <mergeCell ref="R25:AZ25"/>
    <mergeCell ref="R18:AZ18"/>
    <mergeCell ref="BA26:BC26"/>
    <mergeCell ref="J13:Q13"/>
    <mergeCell ref="J14:Q14"/>
    <mergeCell ref="R12:AZ12"/>
    <mergeCell ref="R13:AZ13"/>
    <mergeCell ref="R14:AZ14"/>
    <mergeCell ref="G12:I12"/>
    <mergeCell ref="G13:I13"/>
    <mergeCell ref="G14:I14"/>
    <mergeCell ref="BA15:BC15"/>
    <mergeCell ref="E5:K5"/>
    <mergeCell ref="E6:K6"/>
    <mergeCell ref="L5:X5"/>
    <mergeCell ref="AH6:BG6"/>
    <mergeCell ref="BD11:BG11"/>
    <mergeCell ref="G11:I11"/>
    <mergeCell ref="J11:Q11"/>
    <mergeCell ref="J12:Q12"/>
    <mergeCell ref="BA11:BC11"/>
    <mergeCell ref="R11:AZ11"/>
    <mergeCell ref="L6:X6"/>
    <mergeCell ref="Y5:AG5"/>
    <mergeCell ref="Y6:AG6"/>
    <mergeCell ref="AH5:BG5"/>
    <mergeCell ref="E12:F12"/>
    <mergeCell ref="BA12:BC12"/>
    <mergeCell ref="BA27:BC27"/>
    <mergeCell ref="E8:BG8"/>
    <mergeCell ref="G21:I21"/>
    <mergeCell ref="J20:Q20"/>
    <mergeCell ref="J21:Q21"/>
    <mergeCell ref="R20:AZ20"/>
    <mergeCell ref="R21:AZ21"/>
    <mergeCell ref="G20:I20"/>
    <mergeCell ref="BA21:BC21"/>
    <mergeCell ref="BA22:BC22"/>
    <mergeCell ref="E22:AZ22"/>
    <mergeCell ref="G19:I19"/>
    <mergeCell ref="E26:F26"/>
    <mergeCell ref="E27:F27"/>
    <mergeCell ref="E25:F25"/>
    <mergeCell ref="E20:F20"/>
    <mergeCell ref="J19:Q19"/>
    <mergeCell ref="BD18:BG18"/>
    <mergeCell ref="BA19:BC19"/>
    <mergeCell ref="E14:F14"/>
    <mergeCell ref="J26:Q26"/>
    <mergeCell ref="J27:Q27"/>
    <mergeCell ref="BA13:BC13"/>
    <mergeCell ref="BA14:BC14"/>
    <mergeCell ref="G103:I103"/>
    <mergeCell ref="E41:F41"/>
    <mergeCell ref="G41:I41"/>
    <mergeCell ref="E76:F76"/>
    <mergeCell ref="G76:I76"/>
    <mergeCell ref="E77:F77"/>
    <mergeCell ref="G77:I77"/>
    <mergeCell ref="E78:F78"/>
    <mergeCell ref="G78:I78"/>
    <mergeCell ref="E79:F79"/>
    <mergeCell ref="G79:I79"/>
    <mergeCell ref="E80:F80"/>
    <mergeCell ref="G80:I80"/>
    <mergeCell ref="E81:F81"/>
    <mergeCell ref="E73:F73"/>
    <mergeCell ref="E71:BG71"/>
    <mergeCell ref="E47:F47"/>
    <mergeCell ref="G47:I47"/>
    <mergeCell ref="G42:I42"/>
    <mergeCell ref="G43:I43"/>
    <mergeCell ref="BA48:BC48"/>
    <mergeCell ref="BA49:BC49"/>
    <mergeCell ref="R47:AZ47"/>
    <mergeCell ref="R48:AZ48"/>
    <mergeCell ref="G61:I61"/>
    <mergeCell ref="E68:F68"/>
    <mergeCell ref="E19:F19"/>
    <mergeCell ref="E109:F109"/>
    <mergeCell ref="E72:F72"/>
    <mergeCell ref="E105:F105"/>
    <mergeCell ref="E44:F44"/>
    <mergeCell ref="E45:F45"/>
    <mergeCell ref="E67:F67"/>
    <mergeCell ref="E48:F48"/>
    <mergeCell ref="E46:F46"/>
    <mergeCell ref="E94:F94"/>
    <mergeCell ref="E92:F92"/>
    <mergeCell ref="E99:F99"/>
    <mergeCell ref="E89:F89"/>
    <mergeCell ref="E106:AZ106"/>
    <mergeCell ref="F51:BG51"/>
    <mergeCell ref="F52:BG52"/>
    <mergeCell ref="G59:I59"/>
    <mergeCell ref="E42:F42"/>
    <mergeCell ref="J59:Q59"/>
    <mergeCell ref="R59:AZ59"/>
    <mergeCell ref="E32:F32"/>
    <mergeCell ref="R103:AZ103"/>
    <mergeCell ref="E18:F18"/>
    <mergeCell ref="G96:I96"/>
    <mergeCell ref="E43:F43"/>
    <mergeCell ref="E60:F60"/>
    <mergeCell ref="E59:F59"/>
    <mergeCell ref="J72:Q72"/>
    <mergeCell ref="R72:AZ72"/>
    <mergeCell ref="R43:AZ43"/>
    <mergeCell ref="H142:BD143"/>
    <mergeCell ref="E49:AZ49"/>
    <mergeCell ref="J47:Q47"/>
    <mergeCell ref="J48:Q48"/>
    <mergeCell ref="J75:Q75"/>
    <mergeCell ref="R75:AZ75"/>
    <mergeCell ref="BA75:BC75"/>
    <mergeCell ref="BD59:BG59"/>
    <mergeCell ref="E103:F103"/>
    <mergeCell ref="E96:F96"/>
    <mergeCell ref="G65:I65"/>
    <mergeCell ref="G48:I48"/>
    <mergeCell ref="E74:F74"/>
    <mergeCell ref="G74:H74"/>
    <mergeCell ref="E83:F83"/>
    <mergeCell ref="G83:H83"/>
    <mergeCell ref="BA32:BC32"/>
    <mergeCell ref="BA33:BC33"/>
    <mergeCell ref="R32:AZ32"/>
    <mergeCell ref="A179:C179"/>
    <mergeCell ref="E10:I10"/>
    <mergeCell ref="E17:I17"/>
    <mergeCell ref="E24:I24"/>
    <mergeCell ref="E35:I35"/>
    <mergeCell ref="AB17:BG17"/>
    <mergeCell ref="AB35:BG35"/>
    <mergeCell ref="E111:F111"/>
    <mergeCell ref="E112:F112"/>
    <mergeCell ref="R112:AZ112"/>
    <mergeCell ref="E113:F113"/>
    <mergeCell ref="A132:C133"/>
    <mergeCell ref="A135:C138"/>
    <mergeCell ref="E58:I58"/>
    <mergeCell ref="AB64:BG64"/>
    <mergeCell ref="E64:I64"/>
    <mergeCell ref="E30:F30"/>
    <mergeCell ref="G68:I68"/>
    <mergeCell ref="G94:I94"/>
    <mergeCell ref="E11:F11"/>
    <mergeCell ref="E13:F13"/>
    <mergeCell ref="J28:Q28"/>
    <mergeCell ref="E40:F40"/>
    <mergeCell ref="E28:F28"/>
    <mergeCell ref="E29:F29"/>
    <mergeCell ref="E36:F36"/>
    <mergeCell ref="G31:I31"/>
    <mergeCell ref="G32:I32"/>
    <mergeCell ref="R40:AZ40"/>
    <mergeCell ref="G37:I37"/>
    <mergeCell ref="G38:I38"/>
    <mergeCell ref="G40:I40"/>
    <mergeCell ref="J36:Q36"/>
    <mergeCell ref="J30:Q30"/>
    <mergeCell ref="E33:AZ33"/>
    <mergeCell ref="E37:F37"/>
    <mergeCell ref="R36:AZ36"/>
    <mergeCell ref="AB108:BG108"/>
    <mergeCell ref="A35:B42"/>
    <mergeCell ref="A73:B89"/>
    <mergeCell ref="J103:Q103"/>
    <mergeCell ref="G66:I66"/>
    <mergeCell ref="E95:F95"/>
    <mergeCell ref="G95:I95"/>
    <mergeCell ref="J95:Q95"/>
    <mergeCell ref="R95:AZ95"/>
    <mergeCell ref="BA95:BC95"/>
    <mergeCell ref="E104:F104"/>
    <mergeCell ref="G104:I104"/>
    <mergeCell ref="J104:Q104"/>
    <mergeCell ref="R104:AZ104"/>
    <mergeCell ref="BA104:BC104"/>
    <mergeCell ref="E75:F75"/>
    <mergeCell ref="G75:I75"/>
    <mergeCell ref="E38:F38"/>
    <mergeCell ref="BA36:BC36"/>
    <mergeCell ref="J43:Q43"/>
    <mergeCell ref="J44:Q44"/>
    <mergeCell ref="J45:Q45"/>
    <mergeCell ref="G44:I44"/>
    <mergeCell ref="R67:AZ67"/>
  </mergeCells>
  <phoneticPr fontId="4" type="noConversion"/>
  <conditionalFormatting sqref="E12:E14 G12:G14 J12:J14 R12:R14 BA12:BA14 BD12:BG14 E19:E21 G19:G21 J19:J21 R19:R21 BA19:BA21 BD19:BG21 E26:E32 G26:G32 J26:J32 R26:R32 BA26:BA32 BD26:BG32 E37:E48 G37:G48 J37:J48 R37:R48 BA37:BA48 BD37:BG48 E60:E61 G60:G61 J60:J61 R60:R61 BA60:BA61 BD60:BG61 E66:E68 G66:G68 J66:J68 R66:R68 BA66:BA68 BD66:BG68 E110:E116 G110:G116 J110:J116 R110:R116 BA110:BA116 BD110:BG116 E73:E105 G73:G105 J73:J105 R73:R105 BA73:BA105 BD73:BG105">
    <cfRule type="expression" dxfId="21" priority="5">
      <formula>AND($BJ12,$BI12=1)</formula>
    </cfRule>
  </conditionalFormatting>
  <conditionalFormatting sqref="E45:BG46">
    <cfRule type="expression" dxfId="20" priority="8">
      <formula>NOT($BL$35)</formula>
    </cfRule>
  </conditionalFormatting>
  <conditionalFormatting sqref="E94:BG94">
    <cfRule type="expression" dxfId="19" priority="3">
      <formula>NOT($BK$72)</formula>
    </cfRule>
  </conditionalFormatting>
  <conditionalFormatting sqref="E96:BG96">
    <cfRule type="expression" dxfId="18" priority="4">
      <formula>NOT($BK$71)</formula>
    </cfRule>
  </conditionalFormatting>
  <conditionalFormatting sqref="G12:G14 G19:G21 G26:G32 G37:G48 G66:G68 G110:G116 J110:J116 R110:R116 BA110:BA116 E37:E48 J37:J48 R37:R48 BA37:BA48 BD37:BG48 BD110:BG116 E12:E14 J12:J14 R12:R14 BA12:BA14 BD12:BG14 E19:E21 J19:J21 R19:R21 BA19:BA21 BD19:BG21 E26:E32 J26:J32 R26:R32 BA26:BA32 BD26:BG32 E60:E61 G60:G61 J60:J61 R60:R61 BA60:BA61 BD60:BG61 E66:E68 J66:J68 R66:R68 BA66:BA68 BD66:BG68 E110:E116 G73:G105 E73:E105 J73:J105 R73:R105 BA73:BA105 BD73:BG105">
    <cfRule type="expression" dxfId="17" priority="66">
      <formula>$BJ12</formula>
    </cfRule>
  </conditionalFormatting>
  <conditionalFormatting sqref="G37:G48 G12:G14 G19:G21 G26:G32 G67:G68 G73:G105">
    <cfRule type="expression" dxfId="16" priority="64">
      <formula>AND($BJ12,ISBLANK($G12))</formula>
    </cfRule>
  </conditionalFormatting>
  <conditionalFormatting sqref="G10:I55 G119:I155 G156 I156 G157:I157 G160:I169 G177:I15105 G57:I117">
    <cfRule type="expression" dxfId="15" priority="9">
      <formula>E10="y"</formula>
    </cfRule>
  </conditionalFormatting>
  <conditionalFormatting sqref="G111:BC116">
    <cfRule type="expression" dxfId="14" priority="15">
      <formula>AND(ISBLANK(G111),$BJ111)</formula>
    </cfRule>
  </conditionalFormatting>
  <conditionalFormatting sqref="L5:L6 AH5:AH6">
    <cfRule type="cellIs" dxfId="13" priority="29" operator="equal">
      <formula>""</formula>
    </cfRule>
  </conditionalFormatting>
  <conditionalFormatting sqref="L6">
    <cfRule type="cellIs" dxfId="12" priority="67" operator="notBetween">
      <formula>1000000</formula>
      <formula>9999999</formula>
    </cfRule>
  </conditionalFormatting>
  <conditionalFormatting sqref="L122:L128">
    <cfRule type="expression" dxfId="11" priority="14">
      <formula>AND($BJ110,ISBLANK($L122))</formula>
    </cfRule>
  </conditionalFormatting>
  <conditionalFormatting sqref="L134:W135">
    <cfRule type="colorScale" priority="11">
      <colorScale>
        <cfvo type="num" val="15"/>
        <cfvo type="num" val="20"/>
        <color theme="0"/>
        <color theme="5"/>
      </colorScale>
    </cfRule>
  </conditionalFormatting>
  <conditionalFormatting sqref="X136">
    <cfRule type="cellIs" dxfId="10" priority="12" operator="lessThan">
      <formula>120</formula>
    </cfRule>
  </conditionalFormatting>
  <conditionalFormatting sqref="AB17">
    <cfRule type="expression" dxfId="9" priority="69">
      <formula>NOT(BJ17)</formula>
    </cfRule>
  </conditionalFormatting>
  <conditionalFormatting sqref="AB35">
    <cfRule type="expression" dxfId="8" priority="68">
      <formula>NOT(BJ35)</formula>
    </cfRule>
  </conditionalFormatting>
  <conditionalFormatting sqref="AB64">
    <cfRule type="expression" dxfId="7" priority="16">
      <formula>NOT(BJ64)</formula>
    </cfRule>
  </conditionalFormatting>
  <conditionalFormatting sqref="AE156">
    <cfRule type="expression" dxfId="6" priority="71">
      <formula>F156="y"</formula>
    </cfRule>
  </conditionalFormatting>
  <conditionalFormatting sqref="AF133:BD136">
    <cfRule type="expression" dxfId="5" priority="10">
      <formula>$BJ133</formula>
    </cfRule>
  </conditionalFormatting>
  <conditionalFormatting sqref="AH6">
    <cfRule type="notContainsText" dxfId="4" priority="30" operator="notContains" text="@student.tudelft.nl">
      <formula>ISERROR(SEARCH("@student.tudelft.nl",AH6))</formula>
    </cfRule>
  </conditionalFormatting>
  <conditionalFormatting sqref="BA110">
    <cfRule type="expression" dxfId="3" priority="13">
      <formula>AND(ISBLANK(BA110),$BJ110)</formula>
    </cfRule>
  </conditionalFormatting>
  <conditionalFormatting sqref="BD110:BG116">
    <cfRule type="expression" dxfId="2" priority="6">
      <formula>AND($BJ110,COUNTIF($BD110:$BG110,"")&gt;3)</formula>
    </cfRule>
  </conditionalFormatting>
  <dataValidations xWindow="338" yWindow="611" count="8">
    <dataValidation type="list" allowBlank="1" showInputMessage="1" showErrorMessage="1" promptTitle="Enter 'y' to choose course" prompt="or choose from dropdown" sqref="E66:E68 E19:E21 E110:F116 E37:E48 E73 E84:E89 E91:E92 E75:E82 E94:E105" xr:uid="{00000000-0002-0000-0100-000000000000}">
      <formula1>"y,n"</formula1>
    </dataValidation>
    <dataValidation type="list" allowBlank="1" showInputMessage="1" showErrorMessage="1" errorTitle="Invalid entry" error="Please choose a year from the drop down menu." promptTitle="Enter year" prompt="in which you plan to take this course" sqref="G110:G116 G19:G21 G12:G14 G26:G32 G60:G61 G37:G48 G73 G84:G89 G91:G92 G75:G82 G94:G105" xr:uid="{00000000-0002-0000-0100-000002000000}">
      <formula1>"1,2"</formula1>
    </dataValidation>
    <dataValidation type="decimal" operator="notEqual" allowBlank="1" showInputMessage="1" showErrorMessage="1" sqref="BA110:BC116" xr:uid="{00000000-0002-0000-0100-000004000000}">
      <formula1>0</formula1>
    </dataValidation>
    <dataValidation type="whole" allowBlank="1" showInputMessage="1" showErrorMessage="1" errorTitle="Invalid student number" error="Must be 7 digits!" promptTitle="Enter student number" prompt="Must be 7 digits" sqref="L6:X6" xr:uid="{8A97135C-EC68-432D-8BDA-419539D894E7}">
      <formula1>1000000</formula1>
      <formula2>9999999</formula2>
    </dataValidation>
    <dataValidation type="custom" allowBlank="1" showInputMessage="1" showErrorMessage="1" errorTitle="Invalid e-mail" error="Must contain&quot;@student.tudelft.nl&quot;" promptTitle="Enter university e-mail" prompt="Must contain @student.tudelft.nl" sqref="AH6:BG6" xr:uid="{2C35C1C9-F81F-4D5F-9962-77CF5D396DD9}">
      <formula1>ISNUMBER(SEARCH("@student.tudelft.nl",AH6))</formula1>
    </dataValidation>
    <dataValidation allowBlank="1" promptTitle="Put &quot;x&quot; in planned quarter." prompt="It is common to do the internship in Q1 of year 2." sqref="BA67:BC67" xr:uid="{16651624-E923-486C-8A83-4B593BBFFCC6}"/>
    <dataValidation allowBlank="1" errorTitle="Invalid entry" error="Please choose a year from the drop down menu." promptTitle="Enter year" prompt="in which you plan to take this course" sqref="G67:I68" xr:uid="{8901765B-FED5-4EEF-9704-C4D32B825464}"/>
    <dataValidation type="list" allowBlank="1" showInputMessage="1" showErrorMessage="1" sqref="BD110:BG116" xr:uid="{8E83CBE8-D4F9-41F6-B1D1-A4516A8675BD}">
      <formula1>"x,1,2,3,4,5,6,7,8,9"</formula1>
    </dataValidation>
  </dataValidations>
  <hyperlinks>
    <hyperlink ref="AG156" r:id="rId1" xr:uid="{00000000-0004-0000-0100-000000000000}"/>
    <hyperlink ref="AG154" r:id="rId2" xr:uid="{00000000-0004-0000-0100-000001000000}"/>
    <hyperlink ref="AL152" r:id="rId3" xr:uid="{00000000-0004-0000-0100-000002000000}"/>
  </hyperlinks>
  <pageMargins left="0.39370078740157483" right="0.39370078740157483" top="0.39370078740157483" bottom="0.39370078740157483" header="0.31496062992125984" footer="0.31496062992125984"/>
  <pageSetup paperSize="9" scale="99" orientation="portrait" r:id="rId4"/>
  <rowBreaks count="2" manualBreakCount="2">
    <brk id="55" min="4" max="58" man="1"/>
    <brk id="117" min="4" max="58" man="1"/>
  </row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66"/>
  <sheetViews>
    <sheetView zoomScale="130" zoomScaleNormal="130" workbookViewId="0">
      <selection activeCell="A4" sqref="A4"/>
    </sheetView>
  </sheetViews>
  <sheetFormatPr defaultRowHeight="15" x14ac:dyDescent="0.25"/>
  <cols>
    <col min="1" max="1" width="10.7109375" customWidth="1"/>
    <col min="2" max="5" width="5.7109375" style="36" customWidth="1"/>
    <col min="6" max="6" width="20.7109375" customWidth="1"/>
    <col min="7" max="7" width="60.7109375" customWidth="1"/>
    <col min="8" max="8" width="10.7109375" customWidth="1"/>
    <col min="9" max="14" width="5.7109375" customWidth="1"/>
    <col min="15" max="15" width="10.7109375" customWidth="1"/>
  </cols>
  <sheetData>
    <row r="1" spans="1:15" ht="30" customHeight="1" x14ac:dyDescent="0.35">
      <c r="A1" s="55" t="s">
        <v>210</v>
      </c>
      <c r="B1" s="38"/>
      <c r="C1" s="38"/>
      <c r="D1" s="38"/>
      <c r="E1" s="38"/>
      <c r="F1" s="37"/>
      <c r="G1" s="67" t="s">
        <v>211</v>
      </c>
      <c r="H1" s="37"/>
      <c r="J1" s="35"/>
    </row>
    <row r="2" spans="1:15" ht="15" customHeight="1" x14ac:dyDescent="0.35">
      <c r="A2" s="37"/>
      <c r="B2" s="297" t="s">
        <v>212</v>
      </c>
      <c r="C2" s="297"/>
      <c r="D2" s="297"/>
      <c r="E2" s="297"/>
      <c r="F2" s="37"/>
      <c r="G2" s="37"/>
      <c r="H2" s="37"/>
      <c r="J2" s="35"/>
    </row>
    <row r="3" spans="1:15" ht="15" customHeight="1" thickBot="1" x14ac:dyDescent="0.3">
      <c r="A3" s="40" t="s">
        <v>38</v>
      </c>
      <c r="B3" s="39" t="s">
        <v>33</v>
      </c>
      <c r="C3" s="39" t="s">
        <v>34</v>
      </c>
      <c r="D3" s="39" t="s">
        <v>35</v>
      </c>
      <c r="E3" s="39" t="s">
        <v>36</v>
      </c>
      <c r="F3" s="37" t="s">
        <v>39</v>
      </c>
      <c r="G3" s="37" t="s">
        <v>40</v>
      </c>
      <c r="H3" s="40" t="s">
        <v>41</v>
      </c>
      <c r="I3" s="1"/>
      <c r="K3" s="1"/>
      <c r="L3" s="1"/>
      <c r="M3" s="1"/>
      <c r="N3" s="1"/>
      <c r="O3" s="1"/>
    </row>
    <row r="4" spans="1:15" s="1" customFormat="1" ht="15" customHeight="1" x14ac:dyDescent="0.25">
      <c r="A4" s="41" cm="1">
        <f t="array" ref="A4:A13">_xlfn._xlws.FILTER(Form!$G$1:'Form'!$G$117,(Form!$BK$1:'Form'!$BK$117=1)*(Form!$BJ$1:'Form'!$BJ$117=TRUE),"empty")</f>
        <v>1</v>
      </c>
      <c r="B4" s="45" cm="1">
        <f t="array" ref="B4:B13">_xlfn._xlws.FILTER(Form!$BL$1:'Form'!$BL$117,(Form!$BK$1:'Form'!$BK$117=1)*(Form!$BJ$1:'Form'!$BJ$117=TRUE),"empty")</f>
        <v>2.5</v>
      </c>
      <c r="C4" s="45" cm="1">
        <f t="array" ref="C4:C13">_xlfn._xlws.FILTER(Form!$BM$1:'Form'!$BM$117,(Form!$BK$1:'Form'!$BK$117=1)*(Form!$BJ$1:'Form'!$BJ$117=TRUE),"empty")</f>
        <v>2.5</v>
      </c>
      <c r="D4" s="45" cm="1">
        <f t="array" ref="D4:D13">_xlfn._xlws.FILTER(Form!$BN$1:'Form'!$BN$117,(Form!$BK$1:'Form'!$BK$117=1)*(Form!$BJ$1:'Form'!$BJ$117=TRUE),"empty")</f>
        <v>0</v>
      </c>
      <c r="E4" s="45" cm="1">
        <f t="array" ref="E4:E13">_xlfn._xlws.FILTER(Form!$BO$1:'Form'!$BO$117,(Form!$BK$1:'Form'!$BK$117=1)*(Form!$BJ$1:'Form'!$BJ$117=TRUE),"empty")</f>
        <v>0</v>
      </c>
      <c r="F4" s="50" t="str" cm="1">
        <f t="array" ref="F4:F13">_xlfn._xlws.FILTER(Form!$J$1:'Form'!$J$117,(Form!$BK$1:'Form'!$BK$117=1)*(Form!$BJ$1:'Form'!$BJ$117=TRUE),"empty")</f>
        <v>BM41141</v>
      </c>
      <c r="G4" s="50" t="str" cm="1">
        <f t="array" ref="G4:G13">_xlfn._xlws.FILTER(Form!$R$1:'Form'!$R$117,(Form!$BK$1:'Form'!$BK$117=1)*(Form!$BJ$1:'Form'!$BJ$117=TRUE),"empty")</f>
        <v>Fundamentals of Biomedical Engineering</v>
      </c>
      <c r="H4" s="42" cm="1">
        <f t="array" ref="H4:H13">_xlfn._xlws.FILTER(Form!$BA$1:'Form'!$BA$117,(Form!$BK$1:'Form'!$BK$117=1)*(Form!$BJ$1:'Form'!$BJ$117=TRUE),"empty")</f>
        <v>5</v>
      </c>
    </row>
    <row r="5" spans="1:15" s="1" customFormat="1" ht="15" customHeight="1" x14ac:dyDescent="0.25">
      <c r="A5" s="43">
        <v>1</v>
      </c>
      <c r="B5" s="46">
        <v>0.25</v>
      </c>
      <c r="C5" s="46">
        <v>0.25</v>
      </c>
      <c r="D5" s="46">
        <v>0.25</v>
      </c>
      <c r="E5" s="46">
        <v>0.25</v>
      </c>
      <c r="F5" s="51" t="str">
        <v>BM51007</v>
      </c>
      <c r="G5" s="51" t="str">
        <v>Professional Development Journey</v>
      </c>
      <c r="H5" s="44">
        <v>1</v>
      </c>
    </row>
    <row r="6" spans="1:15" s="1" customFormat="1" ht="15" customHeight="1" x14ac:dyDescent="0.25">
      <c r="A6" s="43">
        <v>1</v>
      </c>
      <c r="B6" s="46">
        <v>5</v>
      </c>
      <c r="C6" s="46">
        <v>0</v>
      </c>
      <c r="D6" s="46">
        <v>0</v>
      </c>
      <c r="E6" s="46">
        <v>0</v>
      </c>
      <c r="F6" s="51" t="str">
        <v>WM1402TU</v>
      </c>
      <c r="G6" s="51" t="str">
        <v>Ethics of Healthcare Technologies</v>
      </c>
      <c r="H6" s="44">
        <v>5</v>
      </c>
    </row>
    <row r="7" spans="1:15" s="1" customFormat="1" ht="15" customHeight="1" x14ac:dyDescent="0.25">
      <c r="A7" s="43">
        <v>1</v>
      </c>
      <c r="B7" s="46">
        <v>0</v>
      </c>
      <c r="C7" s="46">
        <v>0</v>
      </c>
      <c r="D7" s="46">
        <v>2.5</v>
      </c>
      <c r="E7" s="46">
        <v>2.5</v>
      </c>
      <c r="F7" s="51" t="str">
        <v>BM41040</v>
      </c>
      <c r="G7" s="51" t="str">
        <v>Neuromechanics &amp; Motor Control</v>
      </c>
      <c r="H7" s="44">
        <v>5</v>
      </c>
    </row>
    <row r="8" spans="1:15" s="1" customFormat="1" ht="15" customHeight="1" x14ac:dyDescent="0.25">
      <c r="A8" s="43">
        <v>1</v>
      </c>
      <c r="B8" s="46">
        <v>0</v>
      </c>
      <c r="C8" s="46">
        <v>0</v>
      </c>
      <c r="D8" s="46">
        <v>3</v>
      </c>
      <c r="E8" s="46">
        <v>3</v>
      </c>
      <c r="F8" s="51" t="str">
        <v>BM41090</v>
      </c>
      <c r="G8" s="51" t="str">
        <v>Computational Mechanics of Tissues and Cells</v>
      </c>
      <c r="H8" s="44">
        <v>6</v>
      </c>
    </row>
    <row r="9" spans="1:15" s="1" customFormat="1" ht="15" customHeight="1" x14ac:dyDescent="0.25">
      <c r="A9" s="43">
        <v>1</v>
      </c>
      <c r="B9" s="46">
        <v>3</v>
      </c>
      <c r="C9" s="46">
        <v>0</v>
      </c>
      <c r="D9" s="46">
        <v>0</v>
      </c>
      <c r="E9" s="46">
        <v>0</v>
      </c>
      <c r="F9" s="51" t="str">
        <v>BM41131</v>
      </c>
      <c r="G9" s="51" t="str">
        <v>Tissue Biomechanics</v>
      </c>
      <c r="H9" s="44">
        <v>3</v>
      </c>
    </row>
    <row r="10" spans="1:15" s="1" customFormat="1" ht="15" customHeight="1" x14ac:dyDescent="0.25">
      <c r="A10" s="43">
        <v>1</v>
      </c>
      <c r="B10" s="46">
        <v>3.5</v>
      </c>
      <c r="C10" s="46">
        <v>3.5</v>
      </c>
      <c r="D10" s="46">
        <v>0</v>
      </c>
      <c r="E10" s="46">
        <v>0</v>
      </c>
      <c r="F10" s="51" t="str">
        <v>ME41065</v>
      </c>
      <c r="G10" s="51" t="str">
        <v>System Identification and Parameter Estimation</v>
      </c>
      <c r="H10" s="44">
        <v>7</v>
      </c>
    </row>
    <row r="11" spans="1:15" s="1" customFormat="1" ht="15" customHeight="1" x14ac:dyDescent="0.25">
      <c r="A11" s="43">
        <v>1</v>
      </c>
      <c r="B11" s="46">
        <v>0</v>
      </c>
      <c r="C11" s="46">
        <v>0</v>
      </c>
      <c r="D11" s="46">
        <v>2</v>
      </c>
      <c r="E11" s="46">
        <v>2</v>
      </c>
      <c r="F11" s="51" t="str">
        <v>ME41085</v>
      </c>
      <c r="G11" s="51" t="str">
        <v>Biomechatronics</v>
      </c>
      <c r="H11" s="44">
        <v>4</v>
      </c>
    </row>
    <row r="12" spans="1:15" s="1" customFormat="1" ht="15" customHeight="1" x14ac:dyDescent="0.25">
      <c r="A12" s="43">
        <v>2</v>
      </c>
      <c r="B12" s="46">
        <v>0</v>
      </c>
      <c r="C12" s="46">
        <v>10</v>
      </c>
      <c r="D12" s="46">
        <v>0</v>
      </c>
      <c r="E12" s="46">
        <v>0</v>
      </c>
      <c r="F12" s="51" t="str">
        <v>BM51010</v>
      </c>
      <c r="G12" s="51" t="str">
        <v>BME Literature Research</v>
      </c>
      <c r="H12" s="44">
        <v>10</v>
      </c>
    </row>
    <row r="13" spans="1:15" s="1" customFormat="1" ht="15" customHeight="1" x14ac:dyDescent="0.25">
      <c r="A13" s="43">
        <v>2</v>
      </c>
      <c r="B13" s="46">
        <v>0</v>
      </c>
      <c r="C13" s="46">
        <v>5</v>
      </c>
      <c r="D13" s="46">
        <v>15</v>
      </c>
      <c r="E13" s="46">
        <v>15</v>
      </c>
      <c r="F13" s="51" t="str">
        <v>BM51035</v>
      </c>
      <c r="G13" s="51" t="str">
        <v>BME MSc-Thesis</v>
      </c>
      <c r="H13" s="44">
        <v>35</v>
      </c>
    </row>
    <row r="14" spans="1:15" s="1" customFormat="1" ht="15" customHeight="1" x14ac:dyDescent="0.25">
      <c r="A14" s="43"/>
      <c r="B14" s="46"/>
      <c r="C14" s="46"/>
      <c r="D14" s="46"/>
      <c r="E14" s="46"/>
      <c r="F14" s="51"/>
      <c r="G14" s="51"/>
      <c r="H14" s="44"/>
    </row>
    <row r="15" spans="1:15" s="1" customFormat="1" ht="15" customHeight="1" x14ac:dyDescent="0.25">
      <c r="A15" s="43"/>
      <c r="B15" s="46"/>
      <c r="C15" s="46"/>
      <c r="D15" s="46"/>
      <c r="E15" s="46"/>
      <c r="F15" s="51"/>
      <c r="G15" s="51"/>
      <c r="H15" s="44"/>
    </row>
    <row r="16" spans="1:15" s="1" customFormat="1" ht="15" customHeight="1" x14ac:dyDescent="0.25">
      <c r="A16" s="43"/>
      <c r="B16" s="46"/>
      <c r="C16" s="46"/>
      <c r="D16" s="46"/>
      <c r="E16" s="46"/>
      <c r="F16" s="51"/>
      <c r="G16" s="51"/>
      <c r="H16" s="44"/>
    </row>
    <row r="17" spans="1:8" s="1" customFormat="1" ht="15" customHeight="1" x14ac:dyDescent="0.25">
      <c r="A17" s="43"/>
      <c r="B17" s="46"/>
      <c r="C17" s="46"/>
      <c r="D17" s="46"/>
      <c r="E17" s="46"/>
      <c r="F17" s="51"/>
      <c r="G17" s="51"/>
      <c r="H17" s="44"/>
    </row>
    <row r="18" spans="1:8" s="1" customFormat="1" ht="15" customHeight="1" x14ac:dyDescent="0.25">
      <c r="A18" s="43"/>
      <c r="B18" s="46"/>
      <c r="C18" s="46"/>
      <c r="D18" s="46"/>
      <c r="E18" s="46"/>
      <c r="F18" s="51"/>
      <c r="G18" s="51"/>
      <c r="H18" s="44"/>
    </row>
    <row r="19" spans="1:8" s="1" customFormat="1" ht="15" customHeight="1" x14ac:dyDescent="0.25">
      <c r="A19" s="43"/>
      <c r="B19" s="46"/>
      <c r="C19" s="46"/>
      <c r="D19" s="46"/>
      <c r="E19" s="46"/>
      <c r="F19" s="51"/>
      <c r="G19" s="51"/>
      <c r="H19" s="44"/>
    </row>
    <row r="20" spans="1:8" s="1" customFormat="1" ht="15" customHeight="1" x14ac:dyDescent="0.25">
      <c r="A20" s="43"/>
      <c r="B20" s="46"/>
      <c r="C20" s="46"/>
      <c r="D20" s="46"/>
      <c r="E20" s="46"/>
      <c r="F20" s="51"/>
      <c r="G20" s="51"/>
      <c r="H20" s="44"/>
    </row>
    <row r="21" spans="1:8" s="1" customFormat="1" ht="15" customHeight="1" x14ac:dyDescent="0.25">
      <c r="A21" s="43"/>
      <c r="B21" s="46"/>
      <c r="C21" s="46"/>
      <c r="D21" s="46"/>
      <c r="E21" s="46"/>
      <c r="F21" s="51"/>
      <c r="G21" s="51"/>
      <c r="H21" s="44"/>
    </row>
    <row r="22" spans="1:8" s="1" customFormat="1" ht="15" customHeight="1" x14ac:dyDescent="0.25">
      <c r="A22" s="43"/>
      <c r="B22" s="46"/>
      <c r="C22" s="46"/>
      <c r="D22" s="46"/>
      <c r="E22" s="46"/>
      <c r="F22" s="51"/>
      <c r="G22" s="51"/>
      <c r="H22" s="44"/>
    </row>
    <row r="23" spans="1:8" s="1" customFormat="1" ht="15" customHeight="1" x14ac:dyDescent="0.25">
      <c r="A23" s="43"/>
      <c r="B23" s="46"/>
      <c r="C23" s="46"/>
      <c r="D23" s="46"/>
      <c r="E23" s="46"/>
      <c r="F23" s="51"/>
      <c r="G23" s="51"/>
      <c r="H23" s="44"/>
    </row>
    <row r="24" spans="1:8" s="1" customFormat="1" ht="15" customHeight="1" x14ac:dyDescent="0.25">
      <c r="A24" s="43"/>
      <c r="B24" s="46"/>
      <c r="C24" s="46"/>
      <c r="D24" s="46"/>
      <c r="E24" s="46"/>
      <c r="F24" s="51"/>
      <c r="G24" s="51"/>
      <c r="H24" s="44"/>
    </row>
    <row r="25" spans="1:8" s="1" customFormat="1" ht="15" customHeight="1" x14ac:dyDescent="0.25">
      <c r="A25" s="43"/>
      <c r="B25" s="46"/>
      <c r="C25" s="46"/>
      <c r="D25" s="46"/>
      <c r="E25" s="46"/>
      <c r="F25" s="51"/>
      <c r="G25" s="51"/>
      <c r="H25" s="44"/>
    </row>
    <row r="26" spans="1:8" s="1" customFormat="1" ht="15" customHeight="1" x14ac:dyDescent="0.25">
      <c r="A26" s="43"/>
      <c r="B26" s="46"/>
      <c r="C26" s="46"/>
      <c r="D26" s="46"/>
      <c r="E26" s="46"/>
      <c r="F26" s="51"/>
      <c r="G26" s="51"/>
      <c r="H26" s="44"/>
    </row>
    <row r="27" spans="1:8" s="1" customFormat="1" ht="15" customHeight="1" x14ac:dyDescent="0.25">
      <c r="A27" s="43"/>
      <c r="B27" s="46"/>
      <c r="C27" s="46"/>
      <c r="D27" s="46"/>
      <c r="E27" s="46"/>
      <c r="F27" s="51"/>
      <c r="G27" s="51"/>
      <c r="H27" s="44"/>
    </row>
    <row r="28" spans="1:8" s="1" customFormat="1" ht="15" customHeight="1" x14ac:dyDescent="0.25">
      <c r="A28" s="43"/>
      <c r="B28" s="46"/>
      <c r="C28" s="46"/>
      <c r="D28" s="46"/>
      <c r="E28" s="46"/>
      <c r="F28" s="51"/>
      <c r="G28" s="51"/>
      <c r="H28" s="44"/>
    </row>
    <row r="29" spans="1:8" s="1" customFormat="1" ht="15" customHeight="1" x14ac:dyDescent="0.25">
      <c r="A29" s="43"/>
      <c r="B29" s="46"/>
      <c r="C29" s="46"/>
      <c r="D29" s="46"/>
      <c r="E29" s="46"/>
      <c r="F29" s="51"/>
      <c r="G29" s="51"/>
      <c r="H29" s="44"/>
    </row>
    <row r="30" spans="1:8" s="1" customFormat="1" ht="15" customHeight="1" x14ac:dyDescent="0.25">
      <c r="A30" s="43"/>
      <c r="B30" s="46"/>
      <c r="C30" s="46"/>
      <c r="D30" s="46"/>
      <c r="E30" s="46"/>
      <c r="F30" s="51"/>
      <c r="G30" s="51"/>
      <c r="H30" s="44"/>
    </row>
    <row r="31" spans="1:8" s="1" customFormat="1" ht="15" customHeight="1" x14ac:dyDescent="0.25">
      <c r="A31" s="43"/>
      <c r="B31" s="46"/>
      <c r="C31" s="46"/>
      <c r="D31" s="46"/>
      <c r="E31" s="46"/>
      <c r="F31" s="51"/>
      <c r="G31" s="51"/>
      <c r="H31" s="44"/>
    </row>
    <row r="32" spans="1:8" s="1" customFormat="1" ht="15" customHeight="1" x14ac:dyDescent="0.25">
      <c r="A32" s="43"/>
      <c r="B32" s="46"/>
      <c r="C32" s="46"/>
      <c r="D32" s="46"/>
      <c r="E32" s="46"/>
      <c r="F32" s="51"/>
      <c r="G32" s="51"/>
      <c r="H32" s="44"/>
    </row>
    <row r="33" spans="1:8" s="1" customFormat="1" ht="15" customHeight="1" x14ac:dyDescent="0.25">
      <c r="A33" s="43"/>
      <c r="B33" s="46"/>
      <c r="C33" s="46"/>
      <c r="D33" s="46"/>
      <c r="E33" s="46"/>
      <c r="F33" s="51"/>
      <c r="G33" s="51"/>
      <c r="H33" s="44"/>
    </row>
    <row r="34" spans="1:8" s="1" customFormat="1" ht="15" customHeight="1" x14ac:dyDescent="0.25">
      <c r="A34" s="43"/>
      <c r="B34" s="46"/>
      <c r="C34" s="46"/>
      <c r="D34" s="46"/>
      <c r="E34" s="46"/>
      <c r="F34" s="51"/>
      <c r="G34" s="51"/>
      <c r="H34" s="44"/>
    </row>
    <row r="35" spans="1:8" s="1" customFormat="1" ht="15" customHeight="1" x14ac:dyDescent="0.25">
      <c r="A35" s="43"/>
      <c r="B35" s="46"/>
      <c r="C35" s="46"/>
      <c r="D35" s="46"/>
      <c r="E35" s="46"/>
      <c r="F35" s="51"/>
      <c r="G35" s="51"/>
      <c r="H35" s="44"/>
    </row>
    <row r="36" spans="1:8" s="1" customFormat="1" ht="15" customHeight="1" x14ac:dyDescent="0.25">
      <c r="A36" s="43"/>
      <c r="B36" s="46"/>
      <c r="C36" s="46"/>
      <c r="D36" s="46"/>
      <c r="E36" s="46"/>
      <c r="F36" s="51"/>
      <c r="G36" s="51"/>
      <c r="H36" s="44"/>
    </row>
    <row r="37" spans="1:8" s="1" customFormat="1" ht="15" customHeight="1" x14ac:dyDescent="0.25">
      <c r="A37" s="43"/>
      <c r="B37" s="46"/>
      <c r="C37" s="46"/>
      <c r="D37" s="46"/>
      <c r="E37" s="46"/>
      <c r="F37" s="51"/>
      <c r="G37" s="51"/>
      <c r="H37" s="44"/>
    </row>
    <row r="38" spans="1:8" s="1" customFormat="1" ht="15" customHeight="1" x14ac:dyDescent="0.25">
      <c r="A38" s="43"/>
      <c r="B38" s="46"/>
      <c r="C38" s="46"/>
      <c r="D38" s="46"/>
      <c r="E38" s="46"/>
      <c r="F38" s="51"/>
      <c r="G38" s="51"/>
      <c r="H38" s="44"/>
    </row>
    <row r="39" spans="1:8" s="1" customFormat="1" ht="15" customHeight="1" x14ac:dyDescent="0.25">
      <c r="A39" s="43"/>
      <c r="B39" s="46"/>
      <c r="C39" s="46"/>
      <c r="D39" s="46"/>
      <c r="E39" s="46"/>
      <c r="F39" s="51"/>
      <c r="G39" s="51"/>
      <c r="H39" s="44"/>
    </row>
    <row r="40" spans="1:8" s="1" customFormat="1" ht="15" customHeight="1" x14ac:dyDescent="0.25">
      <c r="A40" s="43"/>
      <c r="B40" s="46"/>
      <c r="C40" s="46"/>
      <c r="D40" s="46"/>
      <c r="E40" s="46"/>
      <c r="F40" s="51"/>
      <c r="G40" s="51"/>
      <c r="H40" s="44"/>
    </row>
    <row r="41" spans="1:8" s="1" customFormat="1" ht="15" customHeight="1" x14ac:dyDescent="0.25">
      <c r="A41" s="43"/>
      <c r="B41" s="46"/>
      <c r="C41" s="46"/>
      <c r="D41" s="46"/>
      <c r="E41" s="46"/>
      <c r="F41" s="51"/>
      <c r="G41" s="51"/>
      <c r="H41" s="44"/>
    </row>
    <row r="42" spans="1:8" s="1" customFormat="1" ht="15" customHeight="1" x14ac:dyDescent="0.25">
      <c r="A42" s="43"/>
      <c r="B42" s="46"/>
      <c r="C42" s="46"/>
      <c r="D42" s="46"/>
      <c r="E42" s="46"/>
      <c r="F42" s="51"/>
      <c r="G42" s="51"/>
      <c r="H42" s="44"/>
    </row>
    <row r="43" spans="1:8" s="1" customFormat="1" ht="15" customHeight="1" x14ac:dyDescent="0.25">
      <c r="A43" s="43"/>
      <c r="B43" s="46"/>
      <c r="C43" s="46"/>
      <c r="D43" s="46"/>
      <c r="E43" s="46"/>
      <c r="F43" s="51"/>
      <c r="G43" s="51"/>
      <c r="H43" s="44"/>
    </row>
    <row r="44" spans="1:8" s="1" customFormat="1" ht="15" customHeight="1" x14ac:dyDescent="0.25">
      <c r="A44" s="43"/>
      <c r="B44" s="46"/>
      <c r="C44" s="46"/>
      <c r="D44" s="46"/>
      <c r="E44" s="46"/>
      <c r="F44" s="51"/>
      <c r="G44" s="51"/>
      <c r="H44" s="44"/>
    </row>
    <row r="45" spans="1:8" s="1" customFormat="1" ht="15" customHeight="1" x14ac:dyDescent="0.25">
      <c r="A45" s="43"/>
      <c r="B45" s="46"/>
      <c r="C45" s="46"/>
      <c r="D45" s="46"/>
      <c r="E45" s="46"/>
      <c r="F45" s="51"/>
      <c r="G45" s="51"/>
      <c r="H45" s="44"/>
    </row>
    <row r="46" spans="1:8" s="1" customFormat="1" ht="15" customHeight="1" x14ac:dyDescent="0.25">
      <c r="A46" s="43"/>
      <c r="B46" s="46"/>
      <c r="C46" s="46"/>
      <c r="D46" s="46"/>
      <c r="E46" s="46"/>
      <c r="F46" s="51"/>
      <c r="G46" s="51"/>
      <c r="H46" s="44"/>
    </row>
    <row r="47" spans="1:8" s="1" customFormat="1" ht="15" customHeight="1" x14ac:dyDescent="0.25">
      <c r="A47" s="43"/>
      <c r="B47" s="46"/>
      <c r="C47" s="46"/>
      <c r="D47" s="46"/>
      <c r="E47" s="46"/>
      <c r="F47" s="51"/>
      <c r="G47" s="51"/>
      <c r="H47" s="44"/>
    </row>
    <row r="48" spans="1:8" s="1" customFormat="1" ht="15" customHeight="1" x14ac:dyDescent="0.25">
      <c r="A48" s="43"/>
      <c r="B48" s="46"/>
      <c r="C48" s="46"/>
      <c r="D48" s="46"/>
      <c r="E48" s="46"/>
      <c r="F48" s="51"/>
      <c r="G48" s="51"/>
      <c r="H48" s="44"/>
    </row>
    <row r="49" spans="1:8" s="1" customFormat="1" ht="15" customHeight="1" x14ac:dyDescent="0.25">
      <c r="A49" s="43"/>
      <c r="B49" s="46"/>
      <c r="C49" s="46"/>
      <c r="D49" s="46"/>
      <c r="E49" s="46"/>
      <c r="F49" s="51"/>
      <c r="G49" s="51"/>
      <c r="H49" s="44"/>
    </row>
    <row r="50" spans="1:8" s="1" customFormat="1" ht="15" customHeight="1" x14ac:dyDescent="0.25">
      <c r="A50" s="43"/>
      <c r="B50" s="46"/>
      <c r="C50" s="46"/>
      <c r="D50" s="46"/>
      <c r="E50" s="46"/>
      <c r="F50" s="51"/>
      <c r="G50" s="51"/>
      <c r="H50" s="44"/>
    </row>
    <row r="51" spans="1:8" s="1" customFormat="1" ht="15" customHeight="1" thickBot="1" x14ac:dyDescent="0.3">
      <c r="A51" s="49"/>
      <c r="B51" s="47"/>
      <c r="C51" s="47"/>
      <c r="D51" s="47"/>
      <c r="E51" s="47"/>
      <c r="F51" s="52"/>
      <c r="G51" s="52"/>
      <c r="H51" s="56"/>
    </row>
    <row r="52" spans="1:8" s="1" customFormat="1" ht="15" customHeight="1" x14ac:dyDescent="0.25">
      <c r="A52"/>
      <c r="B52" s="36"/>
      <c r="C52" s="36"/>
      <c r="D52" s="36"/>
      <c r="E52" s="36"/>
      <c r="F52"/>
      <c r="G52"/>
      <c r="H52"/>
    </row>
    <row r="53" spans="1:8" s="1" customFormat="1" ht="15" customHeight="1" x14ac:dyDescent="0.25">
      <c r="A53"/>
      <c r="B53" s="36"/>
      <c r="C53" s="36"/>
      <c r="D53" s="36"/>
      <c r="E53" s="36"/>
      <c r="F53"/>
      <c r="G53"/>
      <c r="H53"/>
    </row>
    <row r="54" spans="1:8" s="1" customFormat="1" ht="15" customHeight="1" x14ac:dyDescent="0.25">
      <c r="A54"/>
      <c r="B54" s="36"/>
      <c r="C54" s="36"/>
      <c r="D54" s="36"/>
      <c r="E54" s="36"/>
      <c r="F54"/>
      <c r="G54"/>
      <c r="H54"/>
    </row>
    <row r="55" spans="1:8" s="1" customFormat="1" ht="15" customHeight="1" x14ac:dyDescent="0.25">
      <c r="A55"/>
      <c r="B55" s="36"/>
      <c r="C55" s="36"/>
      <c r="D55" s="36"/>
      <c r="E55" s="36"/>
      <c r="F55"/>
      <c r="G55"/>
      <c r="H55"/>
    </row>
    <row r="56" spans="1:8" s="1" customFormat="1" ht="15" customHeight="1" x14ac:dyDescent="0.25">
      <c r="A56"/>
      <c r="B56" s="36"/>
      <c r="C56" s="36"/>
      <c r="D56" s="36"/>
      <c r="E56" s="36"/>
      <c r="F56"/>
      <c r="G56"/>
      <c r="H56"/>
    </row>
    <row r="57" spans="1:8" s="1" customFormat="1" ht="15" customHeight="1" x14ac:dyDescent="0.25">
      <c r="A57"/>
      <c r="B57" s="36"/>
      <c r="C57" s="36"/>
      <c r="D57" s="36"/>
      <c r="E57" s="36"/>
      <c r="F57"/>
      <c r="G57"/>
      <c r="H57"/>
    </row>
    <row r="58" spans="1:8" s="1" customFormat="1" ht="15" customHeight="1" x14ac:dyDescent="0.25">
      <c r="A58"/>
      <c r="B58" s="36"/>
      <c r="C58" s="36"/>
      <c r="D58" s="36"/>
      <c r="E58" s="36"/>
      <c r="F58"/>
      <c r="G58"/>
      <c r="H58"/>
    </row>
    <row r="59" spans="1:8" s="1" customFormat="1" ht="15" customHeight="1" x14ac:dyDescent="0.25">
      <c r="A59"/>
      <c r="B59" s="36"/>
      <c r="C59" s="36"/>
      <c r="D59" s="36"/>
      <c r="E59" s="36"/>
      <c r="F59"/>
      <c r="G59"/>
      <c r="H59"/>
    </row>
    <row r="60" spans="1:8" s="1" customFormat="1" ht="15" customHeight="1" x14ac:dyDescent="0.25">
      <c r="A60"/>
      <c r="B60" s="36"/>
      <c r="C60" s="36"/>
      <c r="D60" s="36"/>
      <c r="E60" s="36"/>
      <c r="F60"/>
      <c r="G60"/>
      <c r="H60"/>
    </row>
    <row r="61" spans="1:8" s="1" customFormat="1" ht="15" customHeight="1" x14ac:dyDescent="0.25">
      <c r="A61"/>
      <c r="B61" s="36"/>
      <c r="C61" s="36"/>
      <c r="D61" s="36"/>
      <c r="E61" s="36"/>
      <c r="F61"/>
      <c r="G61"/>
      <c r="H61"/>
    </row>
    <row r="62" spans="1:8" s="1" customFormat="1" ht="15" customHeight="1" x14ac:dyDescent="0.25">
      <c r="A62"/>
      <c r="B62" s="36"/>
      <c r="C62" s="36"/>
      <c r="D62" s="36"/>
      <c r="E62" s="36"/>
      <c r="F62"/>
      <c r="G62"/>
      <c r="H62"/>
    </row>
    <row r="63" spans="1:8" ht="15" customHeight="1" x14ac:dyDescent="0.25"/>
    <row r="64" spans="1:8" ht="15" customHeight="1" x14ac:dyDescent="0.25"/>
    <row r="65" ht="15" customHeight="1" x14ac:dyDescent="0.25"/>
    <row r="66" ht="15" customHeight="1" x14ac:dyDescent="0.25"/>
  </sheetData>
  <sheetProtection algorithmName="SHA-512" hashValue="ELdoO9+1GqAbMZTcQcP0GGsWYC+t+fRKOS/Z7Ma75MYYrtwWM1XHxn3n1N+ApS/P51B2nOQLpN5B7V8PJT+mbw==" saltValue="uPIV+G5QNNAq1nR928Rwow==" spinCount="100000" sheet="1" objects="1" scenarios="1"/>
  <mergeCells count="1">
    <mergeCell ref="B2:E2"/>
  </mergeCells>
  <conditionalFormatting sqref="B4:E51">
    <cfRule type="expression" dxfId="1" priority="1">
      <formula>AND(B4&gt;0,$A4=2)</formula>
    </cfRule>
    <cfRule type="expression" dxfId="0" priority="2">
      <formula>AND(B4&gt;0,$A4=1)</formula>
    </cfRule>
  </conditionalFormatting>
  <hyperlinks>
    <hyperlink ref="G1" r:id="rId1" xr:uid="{00000000-0004-0000-0200-000000000000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62B4B482031248B90D9318A1D4B9D8" ma:contentTypeVersion="4" ma:contentTypeDescription="Een nieuw document maken." ma:contentTypeScope="" ma:versionID="194b7a566d81a3e23584cf8d58eae2df">
  <xsd:schema xmlns:xsd="http://www.w3.org/2001/XMLSchema" xmlns:xs="http://www.w3.org/2001/XMLSchema" xmlns:p="http://schemas.microsoft.com/office/2006/metadata/properties" xmlns:ns2="3e9949ad-764e-4b6a-b6df-536c9272a319" targetNamespace="http://schemas.microsoft.com/office/2006/metadata/properties" ma:root="true" ma:fieldsID="6a338f5674364a98d0a2a2ff381a5abc" ns2:_="">
    <xsd:import namespace="3e9949ad-764e-4b6a-b6df-536c9272a3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949ad-764e-4b6a-b6df-536c9272a3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5D1F43-6EEF-46FD-BAEC-96CACA57A45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3551B37-7799-42CD-B24F-C69820A237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9949ad-764e-4b6a-b6df-536c9272a3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C04BE4-A414-4625-AA86-D822228B7D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Form</vt:lpstr>
      <vt:lpstr>Overview</vt:lpstr>
      <vt:lpstr>Check</vt:lpstr>
      <vt:lpstr>Form!Print_Area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Florian van Melis</dc:creator>
  <cp:keywords/>
  <dc:description/>
  <cp:lastModifiedBy>Arjo Loeve</cp:lastModifiedBy>
  <cp:revision/>
  <dcterms:created xsi:type="dcterms:W3CDTF">2015-06-05T18:17:20Z</dcterms:created>
  <dcterms:modified xsi:type="dcterms:W3CDTF">2024-11-13T13:50:49Z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0x0101002462B4B482031248B90D9318A1D4B9D8</vt:lpwstr>
  </property>
</Properties>
</file>