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citg\od\OS\OS-Shared\02. Opleidingen CEG\1. CEG onderwijs programma s\2. MSc opleidingen\0. MSc TIL\Afstuderen\Grading Rubric\"/>
    </mc:Choice>
  </mc:AlternateContent>
  <xr:revisionPtr revIDLastSave="0" documentId="13_ncr:1_{BC719697-9DD1-4CC7-B82F-BD9FF46DABE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Evaluation form" sheetId="1" r:id="rId1"/>
    <sheet name="TIL grading rubric" sheetId="2" r:id="rId2"/>
  </sheets>
  <definedNames>
    <definedName name="_xlnm._FilterDatabase" localSheetId="0" hidden="1">'Evaluation form'!$A$13:$G$35</definedName>
    <definedName name="_xlnm.Print_Area" localSheetId="0">'Evaluation form'!$A$1:$H$45</definedName>
    <definedName name="_xlnm.Print_Area" localSheetId="1">'TIL grading rubric'!$A$1:$I$19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G14" i="1" l="1"/>
  <c r="G19" i="1" l="1"/>
  <c r="G30" i="1"/>
  <c r="G29" i="1"/>
  <c r="G28" i="1"/>
  <c r="G27" i="1"/>
  <c r="G25" i="1"/>
  <c r="G24" i="1"/>
  <c r="G23" i="1"/>
  <c r="G22" i="1"/>
  <c r="G21" i="1"/>
  <c r="F20" i="1"/>
  <c r="F35" i="1" l="1"/>
  <c r="F26" i="1"/>
  <c r="F36" i="1" l="1"/>
  <c r="F42" i="1" s="1"/>
  <c r="G3" i="1" s="1"/>
  <c r="G18" i="1"/>
  <c r="G34" i="1" l="1"/>
  <c r="G33" i="1"/>
  <c r="G32" i="1"/>
  <c r="G17" i="1" l="1"/>
  <c r="G15" i="1"/>
  <c r="G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Carola Poleij</author>
  </authors>
  <commentList>
    <comment ref="A14" authorId="0" shapeId="0" xr:uid="{00000000-0006-0000-0000-000001000000}">
      <text>
        <r>
          <rPr>
            <sz val="9"/>
            <color indexed="81"/>
            <rFont val="Tahoma"/>
            <family val="2"/>
          </rPr>
          <t>The profundity of the research done by the student
Behaalde technische (inhoudelijke) diepgang</t>
        </r>
      </text>
    </comment>
    <comment ref="A21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Is the approached result, product or design satisfactory?
Is het eindresultaat naar wens? Het eindresultaat kan ook een product of ontwerp zijn
</t>
        </r>
      </text>
    </comment>
    <comment ref="A27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Soft-skills
Persoonlijke, emotionele en sociale vaardigheden
</t>
        </r>
      </text>
    </comment>
    <comment ref="A32" authorId="0" shapeId="0" xr:uid="{00000000-0006-0000-0000-000004000000}">
      <text>
        <r>
          <rPr>
            <sz val="9"/>
            <color indexed="81"/>
            <rFont val="Tahoma"/>
            <family val="2"/>
          </rPr>
          <t>Readability and lay-out technical aspects of the written report
Leesbaarheid en opmaak van de schriftelijke rapportage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<sst xmlns="http://schemas.openxmlformats.org/spreadsheetml/2006/main" count="203" uniqueCount="179">
  <si>
    <t>Responsibility</t>
  </si>
  <si>
    <t>Needs continuous steering and supervision</t>
  </si>
  <si>
    <t>%</t>
  </si>
  <si>
    <t>Assessment Criteria</t>
  </si>
  <si>
    <t>Subcriteria</t>
  </si>
  <si>
    <t>Has not made the step to any useful result of the project</t>
  </si>
  <si>
    <t>Description</t>
  </si>
  <si>
    <t>Student number:</t>
  </si>
  <si>
    <t>Date:</t>
  </si>
  <si>
    <t xml:space="preserve">Student name: </t>
  </si>
  <si>
    <t>MSc programme:</t>
  </si>
  <si>
    <r>
      <t>Grade</t>
    </r>
    <r>
      <rPr>
        <sz val="10"/>
        <rFont val="Tahoma"/>
        <family val="2"/>
      </rPr>
      <t xml:space="preserve"> </t>
    </r>
  </si>
  <si>
    <t>Average grade for A.</t>
  </si>
  <si>
    <t>Average grade for B.</t>
  </si>
  <si>
    <t>Average grade for C.</t>
  </si>
  <si>
    <t>Average grade for D.</t>
  </si>
  <si>
    <t>Limited scientific reflection and judgement towards own results</t>
  </si>
  <si>
    <t>Has just made the step to a useful result of the project</t>
  </si>
  <si>
    <t>Sufficient scientific reflection and judgement towards own results, limited critical attitude towards literature and specialists</t>
  </si>
  <si>
    <t>Has made the step to a useful result of the project</t>
  </si>
  <si>
    <t>Good scientific reflection and judgement towards own results, literature and specialists</t>
  </si>
  <si>
    <t>Has made the step to an original useful result of the project</t>
  </si>
  <si>
    <t>Very well balanced scientific reflection and judgement towards own results, literature and specialists</t>
  </si>
  <si>
    <t>Has made steps to several original useful results of the project</t>
  </si>
  <si>
    <t>Perfectly balanced scientific reflection and judgement towards own results, literature and specialists</t>
  </si>
  <si>
    <t>Has surprised us all with steps towards new useful results of the project</t>
  </si>
  <si>
    <t>Showed little responsibility for the proper progress and completion of the project</t>
  </si>
  <si>
    <t>Did take and show responsibility for the proper progress and completion of the project</t>
  </si>
  <si>
    <t>Can work independently, with little steering or supervision</t>
  </si>
  <si>
    <t>Needs no steering, and/or is a very good competent individualist</t>
  </si>
  <si>
    <t>Sources of information are provided but are not complete</t>
  </si>
  <si>
    <t>Sources of information are clear and used in a consistent manner</t>
  </si>
  <si>
    <t>Master Thesis grading sheet TIL5060</t>
  </si>
  <si>
    <t>TIL</t>
  </si>
  <si>
    <t>Select specialisation</t>
  </si>
  <si>
    <t>Policy</t>
  </si>
  <si>
    <t>Design</t>
  </si>
  <si>
    <t>Operations</t>
  </si>
  <si>
    <t>Engineering</t>
  </si>
  <si>
    <t>A. Research quality</t>
  </si>
  <si>
    <t>B. Research competences</t>
  </si>
  <si>
    <t>D. Quality of oral presentation    &amp; defence</t>
  </si>
  <si>
    <t>Research problem analysis &amp; objective</t>
  </si>
  <si>
    <t>Research methodology &amp; methods</t>
  </si>
  <si>
    <t>Synthesis of results &amp; conclusions</t>
  </si>
  <si>
    <t>Academic reflection</t>
  </si>
  <si>
    <t>Societal / managerial reflection</t>
  </si>
  <si>
    <t>Independence</t>
  </si>
  <si>
    <t>Open-mindedness</t>
  </si>
  <si>
    <t>Structure and consistency thesis report</t>
  </si>
  <si>
    <t>Citation of sources &amp; quotations</t>
  </si>
  <si>
    <t>Writing proficiency</t>
  </si>
  <si>
    <t>Summary in the form of scientific paper</t>
  </si>
  <si>
    <t>Speaker quality</t>
  </si>
  <si>
    <t>Structure &amp; material quality</t>
  </si>
  <si>
    <t>Handling of questions</t>
  </si>
  <si>
    <t xml:space="preserve">Mismatch between scientific gap identified and objective. Meeting objective requires no multi-disciplinary approach </t>
  </si>
  <si>
    <t xml:space="preserve">Just adequate scientific gap identification. Meeting objective requires multi-disciplinary approach </t>
  </si>
  <si>
    <t>Well-defined scientific gap or gaps. Meeting objective requires multi-disciplinary approach which is well-defined</t>
  </si>
  <si>
    <t>Can not relate work current state-of-the art and existing literature. Theoretical perspective chosen unclear</t>
  </si>
  <si>
    <t>Can just relate work to current state-of-the-art and existing literature. Theoretical perspective just adequately defined and used</t>
  </si>
  <si>
    <t>Can sufficiently relate thesis work to current state-of-the-art and has found new literature. Theoretical perspective sufficiently defined and used</t>
  </si>
  <si>
    <t>Can well relate thesis work to current state-of-the art and has found new relevant literature. Theoretical perspective or perspectives well defined and used</t>
  </si>
  <si>
    <t>Can very well relate work to current state-of-the-art and has found a significant amount of new relevant  literature. Theoretical perspective or perspectives very well defined and used</t>
  </si>
  <si>
    <t>Has positioned the thesis work to the current state-of-the-art and has independently performed a thorough literature study. Innovative theoretical perspective or perspectives excellently defined and used</t>
  </si>
  <si>
    <t>Choice of methodology and/or methods just adequately underpinned. Just sufficiently data gathering/ experimental/model/design skills</t>
  </si>
  <si>
    <t>Choice of methodology and/or methods sufficiently underpinned. Sufficient data gathering/ experimental/model/design skills</t>
  </si>
  <si>
    <t xml:space="preserve">Choice of methodology and/or methods well underpinned. Good data gathering/ experimental/model/design skills </t>
  </si>
  <si>
    <t>Original choice of methodology and/or methods which is well underpinned. Very good data gathering/ experimental/model/design skills</t>
  </si>
  <si>
    <t>Innovative and unexpected choice of methodology and/or methods which is well underpinned. Exceptional data gathering/ experimental/model/design skills</t>
  </si>
  <si>
    <t>Weak synthesis of results (merely repetition of results), does not answer main research question clearly. Unclear recommendations  for further research</t>
  </si>
  <si>
    <t>Just adequate synthesis of results,  answers main research question just adequately. Rather superficial recommendations for further research</t>
  </si>
  <si>
    <t>Can sufficiently synthesize results,  answers main research question sufficiently. Recommendations for further research are sufficient</t>
  </si>
  <si>
    <t xml:space="preserve">Good synthesis of results, answers main research question clearly. Interesting and well thought-out recommendations for further research </t>
  </si>
  <si>
    <t xml:space="preserve">Very good synthesis of results, answers main research question very clearly. Highly interesting and well thought-out recommendations for further research </t>
  </si>
  <si>
    <t>Excellent synthesis of results, answers main research question very clearly. Novel and excellent thought-out recommendations for further research</t>
  </si>
  <si>
    <t>Has very limited scientific reflection and judgement towards own results</t>
  </si>
  <si>
    <t>Showed very little responsibility for the proper progress and completion of the project</t>
  </si>
  <si>
    <t>Showed responsibility and took initiative his/her research project</t>
  </si>
  <si>
    <t>Took leadership of the research project and was actively involved in related projects and initiatives</t>
  </si>
  <si>
    <t>Took excellent leadership of the research project and initiated new related projects and initiatives</t>
  </si>
  <si>
    <t>Has difficulties functioning in and communicating with supervisors</t>
  </si>
  <si>
    <t>Is just able to function in and communicate with supervisors</t>
  </si>
  <si>
    <t>Effectively communicates with supervisors about the progress and reasoning of the project</t>
  </si>
  <si>
    <t>Is a team player, who can convince others inside and outside of the research group of his/her standpoints</t>
  </si>
  <si>
    <t>Is a proactive, convincing team player, who can create new contacts or information not previously known to the research group</t>
  </si>
  <si>
    <t>Excels as proactive, convincing team player, leading to new contacts and information not previously 
know to the research group</t>
  </si>
  <si>
    <t>Needs very regular steering 
and supervision</t>
  </si>
  <si>
    <t>Performs well with regular steering 
and supervision</t>
  </si>
  <si>
    <t>Needs no steering and supervision, 
and is an exceptionally competent individualist</t>
  </si>
  <si>
    <t>Planning made, but not at all followed</t>
  </si>
  <si>
    <t>Planning provided a guideline during the process</t>
  </si>
  <si>
    <t>Planning often updated, and then followed</t>
  </si>
  <si>
    <t>Good planning made and largely followed</t>
  </si>
  <si>
    <t>Very good planning, execution largely according to plan</t>
  </si>
  <si>
    <t>Perfect planning, and plan executed according to the plan</t>
  </si>
  <si>
    <t>Non-responsive/defensive response to criticism, with loss of motivation</t>
  </si>
  <si>
    <t>Responds to criticism in a defensive way</t>
  </si>
  <si>
    <t>Uses criticism to improve him/herself</t>
  </si>
  <si>
    <t>Bad structure and consistency with illogical use of different presentation styles</t>
  </si>
  <si>
    <t>Just the right structure and consistency with limited correct use of different presentation styles</t>
  </si>
  <si>
    <t>Adequate structure and consistency with adequate use of  presentation materials (tables, figures)</t>
  </si>
  <si>
    <t>Good structure and consistency with carefully chosen presentation styles</t>
  </si>
  <si>
    <t>Very good organisation and consistency with very clear presentation styles (publishable quality)</t>
  </si>
  <si>
    <t xml:space="preserve">Sources of information are not clear </t>
  </si>
  <si>
    <t>Sources of information are provided but not in an adequate way</t>
  </si>
  <si>
    <t>Sources are clear and use of acknowledgements/quotations is consistent and conscientious</t>
  </si>
  <si>
    <t>Sources are fully clear and use of acknowledgements/quotations is fully consistent and conscientious</t>
  </si>
  <si>
    <t>English writing skills have to be improved and attention has to be paid to levels of detail (general/detail)</t>
  </si>
  <si>
    <t>Just sufficient English writing skills with few typos and logical text flow</t>
  </si>
  <si>
    <t>Adequate English writing skills with clear text flow, and explicit expression of reasoning</t>
  </si>
  <si>
    <t>Good English writing skills with explicit logical text flow and to the point documenting of reasoning</t>
  </si>
  <si>
    <t xml:space="preserve">Very good English writing skills, with no grammar and typo errors, adopting an academic writing style </t>
  </si>
  <si>
    <t>Sloppy structured paper form</t>
  </si>
  <si>
    <t>Sufficiently adequate structure &amp; content</t>
  </si>
  <si>
    <t>Clear paper structure &amp; complete, logically flowing content</t>
  </si>
  <si>
    <t>National conference level</t>
  </si>
  <si>
    <t>International conference level / professional magazine level</t>
  </si>
  <si>
    <t>(Inter)national journal level</t>
  </si>
  <si>
    <t>Very bad speaker</t>
  </si>
  <si>
    <t>Bad speaker</t>
  </si>
  <si>
    <t>Just adequate speaker</t>
  </si>
  <si>
    <t>Average speaker</t>
  </si>
  <si>
    <t>Good, confident speaker</t>
  </si>
  <si>
    <t>Very good and persuasive speaker</t>
  </si>
  <si>
    <t>Excellent and persuasive speaker</t>
  </si>
  <si>
    <t>Presentation makes the subject just clear, using bad presentation material</t>
  </si>
  <si>
    <t>Presentation makes the subject clear, with just adequate material</t>
  </si>
  <si>
    <t>Presentation makes the main message clear, with fair materials</t>
  </si>
  <si>
    <t>Good and clear presentation and materials</t>
  </si>
  <si>
    <t>Very good and clear presentation and materials (international conference quality)</t>
  </si>
  <si>
    <t>Excellent and very lucid presentation with use of divers materials (international conference quality)</t>
  </si>
  <si>
    <t xml:space="preserve">Cannot answer most basic questions </t>
  </si>
  <si>
    <t>Has difficulties answering questions 
in a reasonable way</t>
  </si>
  <si>
    <t>Can answer basic and some more advanced questions well</t>
  </si>
  <si>
    <t>Answers advanced questions in depth and to the point</t>
  </si>
  <si>
    <t>Answers questions well, with new insights gained during discussion</t>
  </si>
  <si>
    <t>Answers questions very well, scientific debate level</t>
  </si>
  <si>
    <t>&lt;5</t>
  </si>
  <si>
    <t>Purely relies on steering and supervision</t>
  </si>
  <si>
    <t>No scientific paper included</t>
  </si>
  <si>
    <t>Signature chair Assessment Committee:</t>
  </si>
  <si>
    <t>Comments on the quality of the student’s work and performance</t>
  </si>
  <si>
    <t>Communication</t>
  </si>
  <si>
    <t>Planning</t>
  </si>
  <si>
    <t xml:space="preserve"> Examiner 1 &amp; 2</t>
  </si>
  <si>
    <t>Name Examiner</t>
  </si>
  <si>
    <t>Assessment criteria and subcriteria TIL Version: Oct 2018</t>
  </si>
  <si>
    <t>C. Quality of written presentation</t>
  </si>
  <si>
    <t>Literature review &amp; theoretical perspective</t>
  </si>
  <si>
    <t>Choice of methodology and/or methods insufficiently underpinned and/or should improve considerably on data gathering/ experimental/model/design skills</t>
  </si>
  <si>
    <t>Non-responsive/defensive response to criticism, with demotivation</t>
  </si>
  <si>
    <t>Can handle criticism in a positive way</t>
  </si>
  <si>
    <t>Well-analysed scientific gap or gaps and meeting the innovative objectives  requires well-analysed multi-disciplinary approach</t>
  </si>
  <si>
    <t>Innovative scientific gap or gaps identified and meeting the innovative objectives requires an original multi-disciplinary approach</t>
  </si>
  <si>
    <t>Outstanding scientific gap or gaps identified &amp; meeting the innovative objectives requires an innovative multi-disciplinary approach</t>
  </si>
  <si>
    <t>Is actively seeking for criticism to improve him/herself</t>
  </si>
  <si>
    <t>Excellent English writing skills, with logical flow in an academic style, leading to well-presented conclusions</t>
  </si>
  <si>
    <t>Excellent structure and consistency with enlightening presentation styles (publishable quality)</t>
  </si>
  <si>
    <t>D. Quality of oral presentation &amp; defence</t>
  </si>
  <si>
    <t>Underdeveloped scientific gap
identification &amp; unclear objectives</t>
  </si>
  <si>
    <t>Can not relate work current state-of-the
art and existing literature. No theoretical
perspective chosen</t>
  </si>
  <si>
    <t>Unclear choice of methodology and/or
methods and/or student applied the
methods chosen unskilled</t>
  </si>
  <si>
    <t>Cannot synthesize results, does not
answer main research question</t>
  </si>
  <si>
    <t>Has no scientific reflection and judgement
towards own results</t>
  </si>
  <si>
    <t>Has not made the effort to look for
useful result of the project</t>
  </si>
  <si>
    <t>Showed no responsibility for
the proper progress and completion of
the project</t>
  </si>
  <si>
    <t>Has severe difficulties functioning in and
communicating with supervisors</t>
  </si>
  <si>
    <t>Unrealistic planning made and/or planning
not followed at all</t>
  </si>
  <si>
    <t>Non-responsive/aggresive response to
criticism with demotivation</t>
  </si>
  <si>
    <t>No apparent structure or consistency</t>
  </si>
  <si>
    <t>Sources of information are absolutely not
clear</t>
  </si>
  <si>
    <t>English language skills and reducing
sloppiness in writing have to be improved
considerably</t>
  </si>
  <si>
    <t>Presentation fails to make the subject
clear, presentation material messy</t>
  </si>
  <si>
    <t>Cannot answer any questions</t>
  </si>
  <si>
    <t>Please see the TIL grading rubric (next worksheet) for the overview descriptions per grade for each subcriterion. The chair collects the forms of all examiners with the assessment of parts A till C before the final defence.</t>
  </si>
  <si>
    <r>
      <t xml:space="preserve">Motivation if subgrade  </t>
    </r>
    <r>
      <rPr>
        <b/>
        <sz val="10"/>
        <rFont val="Calibri"/>
        <family val="2"/>
      </rPr>
      <t>≤</t>
    </r>
    <r>
      <rPr>
        <b/>
        <sz val="10"/>
        <rFont val="Tahoma"/>
        <family val="2"/>
      </rPr>
      <t xml:space="preserve">5 and </t>
    </r>
    <r>
      <rPr>
        <b/>
        <sz val="10"/>
        <rFont val="Calibri"/>
        <family val="2"/>
      </rPr>
      <t>≥</t>
    </r>
    <r>
      <rPr>
        <b/>
        <sz val="10"/>
        <rFont val="Tahoma"/>
        <family val="2"/>
      </rPr>
      <t>8</t>
    </r>
  </si>
  <si>
    <t>Result of your assessment</t>
  </si>
  <si>
    <t>N/A (please use the final grading form for formalising the grading)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</si>
</sst>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18"/>
      <color theme="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sz val="10"/>
      <color rgb="FF00A6D6"/>
      <name val="Tahoma"/>
      <family val="2"/>
    </font>
    <font>
      <b/>
      <sz val="10"/>
      <name val="Tahoma"/>
      <family val="2"/>
    </font>
    <font>
      <b/>
      <sz val="10"/>
      <color rgb="FFFFFFFF"/>
      <name val="Tahoma"/>
      <family val="2"/>
    </font>
    <font>
      <sz val="11"/>
      <color indexed="8"/>
      <name val="Calibri"/>
      <family val="2"/>
      <charset val="1"/>
    </font>
    <font>
      <sz val="8"/>
      <name val="Tahoma"/>
      <family val="2"/>
      <charset val="1"/>
    </font>
    <font>
      <u/>
      <sz val="11"/>
      <color theme="10"/>
      <name val="Calibri"/>
      <family val="2"/>
      <charset val="1"/>
    </font>
    <font>
      <sz val="14"/>
      <color theme="1"/>
      <name val="Tahoma"/>
      <family val="2"/>
    </font>
    <font>
      <sz val="14"/>
      <color rgb="FF00A6D6"/>
      <name val="Tahoma"/>
      <family val="2"/>
    </font>
    <font>
      <b/>
      <sz val="14"/>
      <color theme="1"/>
      <name val="Tahoma"/>
      <family val="2"/>
    </font>
    <font>
      <b/>
      <sz val="10"/>
      <name val="Calibri"/>
      <family val="2"/>
    </font>
    <font>
      <b/>
      <sz val="12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4">
    <xf numFmtId="0" fontId="0" fillId="0" borderId="0"/>
    <xf numFmtId="0" fontId="6" fillId="0" borderId="0"/>
    <xf numFmtId="0" fontId="15" fillId="0" borderId="0"/>
    <xf numFmtId="0" fontId="17" fillId="0" borderId="0" applyNumberFormat="0" applyFill="0" applyBorder="0" applyAlignment="0" applyProtection="0"/>
  </cellStyleXfs>
  <cellXfs count="141">
    <xf numFmtId="0" fontId="0" fillId="0" borderId="0" xfId="0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2" fontId="10" fillId="0" borderId="1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7" fillId="3" borderId="10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11" xfId="0" applyFont="1" applyBorder="1"/>
    <xf numFmtId="0" fontId="3" fillId="0" borderId="9" xfId="0" applyFont="1" applyBorder="1"/>
    <xf numFmtId="0" fontId="3" fillId="0" borderId="0" xfId="0" applyFont="1" applyAlignment="1">
      <alignment vertical="center" wrapText="1"/>
    </xf>
    <xf numFmtId="0" fontId="13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2" fontId="14" fillId="0" borderId="1" xfId="0" applyNumberFormat="1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13" fillId="3" borderId="1" xfId="0" applyFont="1" applyFill="1" applyBorder="1" applyAlignment="1">
      <alignment vertical="center"/>
    </xf>
    <xf numFmtId="9" fontId="3" fillId="0" borderId="1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4" fillId="0" borderId="17" xfId="0" applyFont="1" applyBorder="1" applyAlignment="1" applyProtection="1">
      <alignment horizontal="center" vertical="center" wrapText="1" readingOrder="1"/>
      <protection hidden="1"/>
    </xf>
    <xf numFmtId="0" fontId="16" fillId="6" borderId="29" xfId="2" applyFont="1" applyFill="1" applyBorder="1" applyAlignment="1" applyProtection="1">
      <alignment horizontal="center" vertical="center" wrapText="1"/>
      <protection locked="0"/>
    </xf>
    <xf numFmtId="0" fontId="16" fillId="6" borderId="30" xfId="2" applyFont="1" applyFill="1" applyBorder="1" applyAlignment="1" applyProtection="1">
      <alignment horizontal="center" vertical="center" wrapText="1"/>
      <protection locked="0"/>
    </xf>
    <xf numFmtId="0" fontId="16" fillId="6" borderId="32" xfId="2" applyFont="1" applyFill="1" applyBorder="1" applyAlignment="1" applyProtection="1">
      <alignment horizontal="center" vertical="center" wrapText="1"/>
      <protection locked="0"/>
    </xf>
    <xf numFmtId="0" fontId="16" fillId="6" borderId="33" xfId="2" applyFont="1" applyFill="1" applyBorder="1" applyAlignment="1" applyProtection="1">
      <alignment horizontal="center" vertical="center" wrapText="1"/>
      <protection locked="0"/>
    </xf>
    <xf numFmtId="0" fontId="16" fillId="6" borderId="35" xfId="2" applyFont="1" applyFill="1" applyBorder="1" applyAlignment="1" applyProtection="1">
      <alignment horizontal="center" vertical="center" wrapText="1"/>
      <protection locked="0"/>
    </xf>
    <xf numFmtId="0" fontId="16" fillId="6" borderId="36" xfId="2" applyFont="1" applyFill="1" applyBorder="1" applyAlignment="1" applyProtection="1">
      <alignment horizontal="center" vertical="center" wrapText="1"/>
      <protection locked="0"/>
    </xf>
    <xf numFmtId="0" fontId="16" fillId="6" borderId="37" xfId="2" applyFont="1" applyFill="1" applyBorder="1" applyAlignment="1" applyProtection="1">
      <alignment horizontal="center" vertical="center" wrapText="1"/>
      <protection locked="0"/>
    </xf>
    <xf numFmtId="0" fontId="16" fillId="6" borderId="38" xfId="2" applyFont="1" applyFill="1" applyBorder="1" applyAlignment="1" applyProtection="1">
      <alignment horizontal="center" vertical="center" wrapText="1"/>
      <protection locked="0"/>
    </xf>
    <xf numFmtId="0" fontId="16" fillId="6" borderId="39" xfId="2" applyFont="1" applyFill="1" applyBorder="1" applyAlignment="1" applyProtection="1">
      <alignment horizontal="center" vertical="center" wrapText="1"/>
      <protection locked="0"/>
    </xf>
    <xf numFmtId="0" fontId="16" fillId="6" borderId="28" xfId="2" applyFont="1" applyFill="1" applyBorder="1" applyAlignment="1" applyProtection="1">
      <alignment horizontal="center" vertical="center" wrapText="1"/>
      <protection locked="0"/>
    </xf>
    <xf numFmtId="0" fontId="16" fillId="6" borderId="31" xfId="2" applyFont="1" applyFill="1" applyBorder="1" applyAlignment="1" applyProtection="1">
      <alignment horizontal="center" vertical="center" wrapText="1"/>
      <protection locked="0"/>
    </xf>
    <xf numFmtId="0" fontId="16" fillId="6" borderId="34" xfId="2" applyFont="1" applyFill="1" applyBorder="1" applyAlignment="1" applyProtection="1">
      <alignment horizontal="center" vertical="center" wrapText="1"/>
      <protection locked="0"/>
    </xf>
    <xf numFmtId="0" fontId="3" fillId="5" borderId="9" xfId="0" applyFont="1" applyFill="1" applyBorder="1"/>
    <xf numFmtId="0" fontId="3" fillId="0" borderId="0" xfId="0" applyFont="1" applyAlignment="1" applyProtection="1">
      <alignment horizontal="left"/>
      <protection locked="0"/>
    </xf>
    <xf numFmtId="0" fontId="11" fillId="0" borderId="0" xfId="0" applyFont="1"/>
    <xf numFmtId="164" fontId="5" fillId="0" borderId="1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Alignment="1">
      <alignment vertical="center"/>
    </xf>
    <xf numFmtId="0" fontId="18" fillId="0" borderId="0" xfId="0" applyFont="1"/>
    <xf numFmtId="0" fontId="19" fillId="0" borderId="0" xfId="0" applyFont="1" applyAlignment="1">
      <alignment vertical="center"/>
    </xf>
    <xf numFmtId="0" fontId="20" fillId="4" borderId="0" xfId="0" applyFont="1" applyFill="1"/>
    <xf numFmtId="164" fontId="20" fillId="4" borderId="0" xfId="0" applyNumberFormat="1" applyFont="1" applyFill="1" applyAlignment="1">
      <alignment wrapText="1"/>
    </xf>
    <xf numFmtId="0" fontId="3" fillId="0" borderId="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 applyProtection="1">
      <alignment horizontal="right"/>
      <protection locked="0"/>
    </xf>
    <xf numFmtId="0" fontId="1" fillId="0" borderId="40" xfId="0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3" fillId="3" borderId="8" xfId="0" applyFont="1" applyFill="1" applyBorder="1" applyAlignment="1">
      <alignment horizontal="center" vertical="center"/>
    </xf>
    <xf numFmtId="14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6" fillId="6" borderId="41" xfId="2" applyFont="1" applyFill="1" applyBorder="1" applyAlignment="1" applyProtection="1">
      <alignment horizontal="center" vertical="center" wrapText="1"/>
      <protection locked="0"/>
    </xf>
    <xf numFmtId="0" fontId="16" fillId="6" borderId="42" xfId="2" applyFont="1" applyFill="1" applyBorder="1" applyAlignment="1" applyProtection="1">
      <alignment horizontal="center" vertical="center" wrapText="1"/>
      <protection locked="0"/>
    </xf>
    <xf numFmtId="0" fontId="16" fillId="6" borderId="43" xfId="2" applyFont="1" applyFill="1" applyBorder="1" applyAlignment="1" applyProtection="1">
      <alignment horizontal="center" vertical="center" wrapText="1"/>
      <protection locked="0"/>
    </xf>
    <xf numFmtId="0" fontId="16" fillId="6" borderId="44" xfId="2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 readingOrder="1"/>
      <protection hidden="1"/>
    </xf>
    <xf numFmtId="0" fontId="4" fillId="0" borderId="47" xfId="0" applyFont="1" applyBorder="1" applyAlignment="1" applyProtection="1">
      <alignment horizontal="center" vertical="center" wrapText="1"/>
      <protection hidden="1"/>
    </xf>
    <xf numFmtId="0" fontId="4" fillId="0" borderId="48" xfId="0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>
      <alignment horizontal="center" vertical="center" wrapText="1"/>
    </xf>
    <xf numFmtId="0" fontId="4" fillId="0" borderId="46" xfId="0" applyFont="1" applyBorder="1" applyAlignment="1" applyProtection="1">
      <alignment horizontal="center" vertical="center" wrapText="1"/>
      <protection hidden="1"/>
    </xf>
    <xf numFmtId="0" fontId="10" fillId="0" borderId="45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3" fillId="0" borderId="50" xfId="0" applyFont="1" applyBorder="1" applyAlignment="1" applyProtection="1">
      <alignment horizontal="left"/>
      <protection locked="0"/>
    </xf>
    <xf numFmtId="0" fontId="11" fillId="0" borderId="49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left"/>
      <protection locked="0"/>
    </xf>
    <xf numFmtId="0" fontId="11" fillId="0" borderId="51" xfId="0" applyFont="1" applyBorder="1" applyAlignment="1">
      <alignment vertical="center" wrapText="1"/>
    </xf>
    <xf numFmtId="0" fontId="3" fillId="0" borderId="53" xfId="0" applyFont="1" applyBorder="1" applyAlignment="1">
      <alignment wrapText="1"/>
    </xf>
    <xf numFmtId="0" fontId="3" fillId="0" borderId="54" xfId="0" applyFont="1" applyBorder="1" applyAlignment="1">
      <alignment wrapText="1"/>
    </xf>
    <xf numFmtId="0" fontId="11" fillId="0" borderId="52" xfId="0" applyFont="1" applyBorder="1" applyAlignment="1">
      <alignment vertical="center" wrapText="1"/>
    </xf>
    <xf numFmtId="0" fontId="3" fillId="0" borderId="50" xfId="0" applyFont="1" applyBorder="1" applyAlignment="1" applyProtection="1">
      <alignment horizontal="center"/>
      <protection locked="0"/>
    </xf>
    <xf numFmtId="0" fontId="3" fillId="0" borderId="55" xfId="0" applyFont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14" fontId="3" fillId="0" borderId="50" xfId="0" applyNumberFormat="1" applyFont="1" applyBorder="1" applyAlignment="1" applyProtection="1">
      <alignment horizontal="center"/>
      <protection locked="0"/>
    </xf>
    <xf numFmtId="14" fontId="3" fillId="0" borderId="55" xfId="0" applyNumberFormat="1" applyFont="1" applyBorder="1" applyAlignment="1" applyProtection="1">
      <alignment horizontal="center"/>
      <protection locked="0"/>
    </xf>
    <xf numFmtId="14" fontId="3" fillId="0" borderId="49" xfId="0" applyNumberFormat="1" applyFont="1" applyBorder="1" applyAlignment="1" applyProtection="1">
      <alignment horizontal="center"/>
      <protection locked="0"/>
    </xf>
    <xf numFmtId="0" fontId="13" fillId="3" borderId="1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1" fillId="0" borderId="45" xfId="0" applyFont="1" applyBorder="1" applyAlignment="1">
      <alignment vertical="center" wrapText="1"/>
    </xf>
    <xf numFmtId="0" fontId="22" fillId="0" borderId="7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</cellXfs>
  <cellStyles count="4">
    <cellStyle name="Hyperlink 2" xfId="3" xr:uid="{00000000-0005-0000-0000-000001000000}"/>
    <cellStyle name="Normal" xfId="0" builtinId="0"/>
    <cellStyle name="Standaard 2" xfId="1" xr:uid="{00000000-0005-0000-0000-000003000000}"/>
    <cellStyle name="Standaard 3" xfId="2" xr:uid="{00000000-0005-0000-0000-000004000000}"/>
  </cellStyles>
  <dxfs count="5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669900"/>
      <color rgb="FF009900"/>
      <color rgb="FFFFFFFF"/>
      <color rgb="FF00A1DD"/>
      <color rgb="FF3D98DE"/>
      <color rgb="FF00FFFF"/>
      <color rgb="FF11C1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1238251</xdr:colOff>
      <xdr:row>0</xdr:row>
      <xdr:rowOff>0</xdr:rowOff>
    </xdr:from>
    <xdr:to>
      <xdr:col>7</xdr:col>
      <xdr:colOff>2000993</xdr:colOff>
      <xdr:row>1</xdr:row>
      <xdr:rowOff>154734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1" y="0"/>
          <a:ext cx="762742" cy="345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H46"/>
  <sheetViews>
    <sheetView showGridLines="0" tabSelected="1" zoomScaleNormal="100" workbookViewId="0">
      <selection activeCell="G15" sqref="G15"/>
    </sheetView>
  </sheetViews>
  <sheetFormatPr defaultColWidth="9.140625" defaultRowHeight="12.75" x14ac:dyDescent="0.2"/>
  <cols>
    <col min="1" max="1" width="15.42578125" style="14" customWidth="1"/>
    <col min="2" max="2" width="8.42578125" style="15" customWidth="1"/>
    <col min="3" max="3" width="6.85546875" style="14" customWidth="1"/>
    <col min="4" max="4" width="18.140625" style="14" customWidth="1"/>
    <col min="5" max="5" width="11.5703125" style="15" customWidth="1"/>
    <col min="6" max="6" width="8.140625" style="15" customWidth="1"/>
    <col min="7" max="7" width="35.140625" style="16" customWidth="1"/>
    <col min="8" max="8" width="38.7109375" style="17" customWidth="1"/>
    <col min="9" max="16384" width="9.140625" style="15"/>
  </cols>
  <sheetData>
    <row r="1" spans="1:8" ht="15" x14ac:dyDescent="0.2">
      <c r="A1" s="18" t="s">
        <v>32</v>
      </c>
      <c r="B1" s="19"/>
      <c r="C1" s="20"/>
      <c r="D1" s="34"/>
      <c r="E1" s="119" t="s">
        <v>145</v>
      </c>
      <c r="F1" s="120"/>
      <c r="G1" s="19"/>
      <c r="H1" s="19"/>
    </row>
    <row r="2" spans="1:8" x14ac:dyDescent="0.2">
      <c r="A2" s="61" t="s">
        <v>147</v>
      </c>
      <c r="C2" s="21"/>
      <c r="D2" s="21"/>
    </row>
    <row r="3" spans="1:8" s="55" customFormat="1" ht="18" x14ac:dyDescent="0.25">
      <c r="A3" s="54"/>
      <c r="C3" s="56"/>
      <c r="D3" s="57" t="s">
        <v>177</v>
      </c>
      <c r="E3" s="57"/>
      <c r="F3" s="57"/>
      <c r="G3" s="58">
        <f>F42</f>
        <v>5</v>
      </c>
      <c r="H3" s="58"/>
    </row>
    <row r="4" spans="1:8" x14ac:dyDescent="0.2">
      <c r="C4" s="21"/>
      <c r="D4" s="21"/>
    </row>
    <row r="5" spans="1:8" x14ac:dyDescent="0.2">
      <c r="A5" s="22" t="s">
        <v>9</v>
      </c>
      <c r="B5" s="113"/>
      <c r="C5" s="114"/>
      <c r="D5" s="115"/>
      <c r="E5" s="62" t="s">
        <v>146</v>
      </c>
      <c r="F5" s="63"/>
      <c r="G5" s="106"/>
      <c r="H5" s="107"/>
    </row>
    <row r="6" spans="1:8" x14ac:dyDescent="0.2">
      <c r="A6" s="23" t="s">
        <v>7</v>
      </c>
      <c r="B6" s="113"/>
      <c r="C6" s="114"/>
      <c r="D6" s="115"/>
      <c r="F6" s="51"/>
      <c r="G6" s="108"/>
      <c r="H6" s="109"/>
    </row>
    <row r="7" spans="1:8" x14ac:dyDescent="0.2">
      <c r="A7" s="23" t="s">
        <v>8</v>
      </c>
      <c r="B7" s="116"/>
      <c r="C7" s="117"/>
      <c r="D7" s="118"/>
      <c r="F7" s="51"/>
      <c r="G7" s="108"/>
      <c r="H7" s="104"/>
    </row>
    <row r="8" spans="1:8" x14ac:dyDescent="0.2">
      <c r="A8" s="50" t="s">
        <v>10</v>
      </c>
      <c r="B8" s="76" t="s">
        <v>33</v>
      </c>
      <c r="C8" s="77"/>
      <c r="D8" s="51"/>
      <c r="F8" s="51"/>
      <c r="G8" s="108"/>
      <c r="H8" s="104"/>
    </row>
    <row r="9" spans="1:8" x14ac:dyDescent="0.2">
      <c r="A9" s="73"/>
      <c r="B9" s="74"/>
      <c r="C9" s="74"/>
      <c r="D9" s="74"/>
      <c r="E9" s="74"/>
      <c r="F9" s="64"/>
      <c r="G9" s="64"/>
      <c r="H9" s="105"/>
    </row>
    <row r="10" spans="1:8" ht="8.25" customHeight="1" x14ac:dyDescent="0.2">
      <c r="C10" s="21"/>
      <c r="D10" s="21"/>
      <c r="E10" s="14"/>
      <c r="F10" s="14"/>
      <c r="G10" s="24"/>
    </row>
    <row r="11" spans="1:8" s="52" customFormat="1" ht="32.25" customHeight="1" x14ac:dyDescent="0.2">
      <c r="A11" s="80" t="s">
        <v>175</v>
      </c>
      <c r="B11" s="80"/>
      <c r="C11" s="80"/>
      <c r="D11" s="80"/>
      <c r="E11" s="80"/>
      <c r="F11" s="80"/>
      <c r="G11" s="80"/>
      <c r="H11" s="80"/>
    </row>
    <row r="12" spans="1:8" ht="7.5" customHeight="1" x14ac:dyDescent="0.2">
      <c r="C12" s="21"/>
      <c r="D12" s="21"/>
      <c r="E12" s="14"/>
      <c r="F12" s="14"/>
      <c r="G12" s="24"/>
    </row>
    <row r="13" spans="1:8" s="27" customFormat="1" ht="25.5" x14ac:dyDescent="0.25">
      <c r="A13" s="75" t="s">
        <v>3</v>
      </c>
      <c r="B13" s="75"/>
      <c r="C13" s="25" t="s">
        <v>2</v>
      </c>
      <c r="D13" s="75" t="s">
        <v>4</v>
      </c>
      <c r="E13" s="75" t="s">
        <v>4</v>
      </c>
      <c r="F13" s="26" t="s">
        <v>11</v>
      </c>
      <c r="G13" s="26" t="s">
        <v>6</v>
      </c>
      <c r="H13" s="26" t="s">
        <v>176</v>
      </c>
    </row>
    <row r="14" spans="1:8" ht="52.5" customHeight="1" x14ac:dyDescent="0.2">
      <c r="A14" s="78" t="s">
        <v>39</v>
      </c>
      <c r="B14" s="79"/>
      <c r="C14" s="69">
        <v>0.6</v>
      </c>
      <c r="D14" s="70" t="s">
        <v>42</v>
      </c>
      <c r="E14" s="68"/>
      <c r="F14" s="9">
        <v>5</v>
      </c>
      <c r="G14" s="98" t="str">
        <f>IF(ISNA(HLOOKUP(F14,'TIL grading rubric'!D1:I19,2)),"",HLOOKUP(F14,'TIL grading rubric'!D1:I19,2))</f>
        <v xml:space="preserve">Mismatch between scientific gap identified and objective. Meeting objective requires no multi-disciplinary approach </v>
      </c>
      <c r="H14" s="37"/>
    </row>
    <row r="15" spans="1:8" ht="73.5" customHeight="1" x14ac:dyDescent="0.2">
      <c r="A15" s="79"/>
      <c r="B15" s="79"/>
      <c r="C15" s="69"/>
      <c r="D15" s="67" t="s">
        <v>149</v>
      </c>
      <c r="E15" s="68"/>
      <c r="F15" s="10">
        <v>5</v>
      </c>
      <c r="G15" s="99" t="str">
        <f>IF(ISNA(HLOOKUP(F15,'TIL grading rubric'!D1:I19,3)),"",HLOOKUP(F15,'TIL grading rubric'!D1:I19,3))</f>
        <v>Can not relate work current state-of-the art and existing literature. Theoretical perspective chosen unclear</v>
      </c>
      <c r="H15" s="32"/>
    </row>
    <row r="16" spans="1:8" ht="63" customHeight="1" x14ac:dyDescent="0.2">
      <c r="A16" s="79"/>
      <c r="B16" s="79"/>
      <c r="C16" s="69"/>
      <c r="D16" s="67" t="s">
        <v>43</v>
      </c>
      <c r="E16" s="68"/>
      <c r="F16" s="10">
        <v>5</v>
      </c>
      <c r="G16" s="99" t="str">
        <f>IF(ISNA(HLOOKUP(F16,'TIL grading rubric'!D1:I19,4)),"",HLOOKUP(F16,'TIL grading rubric'!D1:I19,4))</f>
        <v>Choice of methodology and/or methods insufficiently underpinned and/or should improve considerably on data gathering/ experimental/model/design skills</v>
      </c>
      <c r="H16" s="32"/>
    </row>
    <row r="17" spans="1:8" ht="52.5" customHeight="1" x14ac:dyDescent="0.2">
      <c r="A17" s="79"/>
      <c r="B17" s="79"/>
      <c r="C17" s="69"/>
      <c r="D17" s="67" t="s">
        <v>44</v>
      </c>
      <c r="E17" s="68"/>
      <c r="F17" s="10">
        <v>5</v>
      </c>
      <c r="G17" s="99" t="str">
        <f>IF(ISNA(HLOOKUP(F17,'TIL grading rubric'!D1:I19,5)),"",HLOOKUP(F17,'TIL grading rubric'!D1:I19,5))</f>
        <v>Weak synthesis of results (merely repetition of results), does not answer main research question clearly. Unclear recommendations  for further research</v>
      </c>
      <c r="H17" s="32"/>
    </row>
    <row r="18" spans="1:8" ht="42" customHeight="1" x14ac:dyDescent="0.2">
      <c r="A18" s="79"/>
      <c r="B18" s="79"/>
      <c r="C18" s="69"/>
      <c r="D18" s="67" t="s">
        <v>45</v>
      </c>
      <c r="E18" s="68"/>
      <c r="F18" s="10">
        <v>5</v>
      </c>
      <c r="G18" s="99" t="str">
        <f>IF(ISNA(HLOOKUP(F18,'TIL grading rubric'!D1:I19,6)),"",HLOOKUP(F18,'TIL grading rubric'!D1:I19,6))</f>
        <v>Has very limited scientific reflection and judgement towards own results</v>
      </c>
      <c r="H18" s="32"/>
    </row>
    <row r="19" spans="1:8" ht="32.25" customHeight="1" x14ac:dyDescent="0.2">
      <c r="A19" s="79"/>
      <c r="B19" s="79"/>
      <c r="C19" s="69"/>
      <c r="D19" s="71" t="s">
        <v>46</v>
      </c>
      <c r="E19" s="72"/>
      <c r="F19" s="11">
        <v>5</v>
      </c>
      <c r="G19" s="100" t="str">
        <f>IF(ISNA(HLOOKUP(F19,'TIL grading rubric'!D1:I19,7)),"",HLOOKUP(F19,'TIL grading rubric'!D1:I19,7))</f>
        <v>Has not made the step to any useful result of the project</v>
      </c>
      <c r="H19" s="33"/>
    </row>
    <row r="20" spans="1:8" x14ac:dyDescent="0.2">
      <c r="A20" s="79"/>
      <c r="B20" s="79"/>
      <c r="C20" s="69"/>
      <c r="D20" s="35"/>
      <c r="E20" s="36"/>
      <c r="F20" s="13">
        <f>IF(OR(F14=0,F15=0,F16=0,F17=0,F18=0,F19=0),"",AVERAGE(F14:F19))</f>
        <v>5</v>
      </c>
      <c r="G20" s="101" t="s">
        <v>12</v>
      </c>
      <c r="H20" s="103"/>
    </row>
    <row r="21" spans="1:8" ht="31.5" customHeight="1" x14ac:dyDescent="0.2">
      <c r="A21" s="78" t="s">
        <v>40</v>
      </c>
      <c r="B21" s="79"/>
      <c r="C21" s="69">
        <v>0.15</v>
      </c>
      <c r="D21" s="88" t="s">
        <v>0</v>
      </c>
      <c r="E21" s="89"/>
      <c r="F21" s="9">
        <v>5</v>
      </c>
      <c r="G21" s="102" t="str">
        <f>IF(ISNA(HLOOKUP(F21,'TIL grading rubric'!D1:I19,8)),"",HLOOKUP(F21,'TIL grading rubric'!D1:I19,8))</f>
        <v>Showed very little responsibility for the proper progress and completion of the project</v>
      </c>
      <c r="H21" s="31"/>
    </row>
    <row r="22" spans="1:8" ht="52.5" customHeight="1" x14ac:dyDescent="0.2">
      <c r="A22" s="79"/>
      <c r="B22" s="79"/>
      <c r="C22" s="69"/>
      <c r="D22" s="86" t="s">
        <v>143</v>
      </c>
      <c r="E22" s="87"/>
      <c r="F22" s="10">
        <v>5</v>
      </c>
      <c r="G22" s="99" t="str">
        <f>IF(ISNA(HLOOKUP(F22,'TIL grading rubric'!D1:I19,9)),"",HLOOKUP(F22,'TIL grading rubric'!D1:I19,9))</f>
        <v>Has difficulties functioning in and communicating with supervisors</v>
      </c>
      <c r="H22" s="32"/>
    </row>
    <row r="23" spans="1:8" ht="24.75" customHeight="1" x14ac:dyDescent="0.2">
      <c r="A23" s="79"/>
      <c r="B23" s="79"/>
      <c r="C23" s="69"/>
      <c r="D23" s="86" t="s">
        <v>47</v>
      </c>
      <c r="E23" s="87"/>
      <c r="F23" s="10">
        <v>5</v>
      </c>
      <c r="G23" s="99" t="str">
        <f>IF(ISNA(HLOOKUP(F23,'TIL grading rubric'!D1:I19,10)),"",HLOOKUP(F23,'TIL grading rubric'!D1:I19,10))</f>
        <v>Needs continuous steering and supervision</v>
      </c>
      <c r="H23" s="32"/>
    </row>
    <row r="24" spans="1:8" x14ac:dyDescent="0.2">
      <c r="A24" s="79"/>
      <c r="B24" s="79"/>
      <c r="C24" s="69"/>
      <c r="D24" s="86" t="s">
        <v>144</v>
      </c>
      <c r="E24" s="87"/>
      <c r="F24" s="10">
        <v>5</v>
      </c>
      <c r="G24" s="99" t="str">
        <f>IF(ISNA(HLOOKUP(F24,'TIL grading rubric'!D1:I19,11)),"",HLOOKUP(F24,'TIL grading rubric'!D1:I19,11))</f>
        <v>Planning made, but not at all followed</v>
      </c>
      <c r="H24" s="32"/>
    </row>
    <row r="25" spans="1:8" ht="32.25" customHeight="1" x14ac:dyDescent="0.2">
      <c r="A25" s="79"/>
      <c r="B25" s="79"/>
      <c r="C25" s="69"/>
      <c r="D25" s="84" t="s">
        <v>48</v>
      </c>
      <c r="E25" s="85"/>
      <c r="F25" s="11">
        <v>5</v>
      </c>
      <c r="G25" s="100" t="str">
        <f>IF(ISNA(HLOOKUP(F25,'TIL grading rubric'!D1:I19,12)),"",HLOOKUP(F25,'TIL grading rubric'!D1:I19,12))</f>
        <v>Non-responsive/defensive response to criticism, with demotivation</v>
      </c>
      <c r="H25" s="33"/>
    </row>
    <row r="26" spans="1:8" x14ac:dyDescent="0.2">
      <c r="A26" s="79"/>
      <c r="B26" s="79"/>
      <c r="C26" s="69"/>
      <c r="D26" s="35"/>
      <c r="E26" s="36"/>
      <c r="F26" s="13">
        <f>IF(OR(F21=0,F22=0,F23=0,F24=0,F25=0),"",AVERAGE(F21:F25))</f>
        <v>5</v>
      </c>
      <c r="G26" s="101" t="s">
        <v>13</v>
      </c>
      <c r="H26" s="103"/>
    </row>
    <row r="27" spans="1:8" ht="42" customHeight="1" x14ac:dyDescent="0.2">
      <c r="A27" s="78" t="s">
        <v>148</v>
      </c>
      <c r="B27" s="79"/>
      <c r="C27" s="69">
        <v>0.15</v>
      </c>
      <c r="D27" s="82" t="s">
        <v>49</v>
      </c>
      <c r="E27" s="83"/>
      <c r="F27" s="9">
        <v>5</v>
      </c>
      <c r="G27" s="102" t="str">
        <f>IF(ISNA(HLOOKUP(F27,'TIL grading rubric'!D1:I19,13)),"",HLOOKUP(F27,'TIL grading rubric'!D1:I19,13))</f>
        <v>Bad structure and consistency with illogical use of different presentation styles</v>
      </c>
      <c r="H27" s="31"/>
    </row>
    <row r="28" spans="1:8" ht="31.5" customHeight="1" x14ac:dyDescent="0.2">
      <c r="A28" s="79"/>
      <c r="B28" s="79"/>
      <c r="C28" s="69"/>
      <c r="D28" s="67" t="s">
        <v>50</v>
      </c>
      <c r="E28" s="68"/>
      <c r="F28" s="10">
        <v>5</v>
      </c>
      <c r="G28" s="99" t="str">
        <f>IF(ISNA(HLOOKUP(F28,'TIL grading rubric'!D1:I19,14)),"",HLOOKUP(F28,'TIL grading rubric'!D1:I19,14))</f>
        <v xml:space="preserve">Sources of information are not clear </v>
      </c>
      <c r="H28" s="32"/>
    </row>
    <row r="29" spans="1:8" ht="31.5" x14ac:dyDescent="0.2">
      <c r="A29" s="79"/>
      <c r="B29" s="79"/>
      <c r="C29" s="69"/>
      <c r="D29" s="67" t="s">
        <v>51</v>
      </c>
      <c r="E29" s="68"/>
      <c r="F29" s="10">
        <v>5</v>
      </c>
      <c r="G29" s="99" t="str">
        <f>IF(ISNA(HLOOKUP(F29,'TIL grading rubric'!D1:I19,15)),"",HLOOKUP(F29,'TIL grading rubric'!D1:I19,15))</f>
        <v>English writing skills have to be improved and attention has to be paid to levels of detail (general/detail)</v>
      </c>
      <c r="H29" s="32"/>
    </row>
    <row r="30" spans="1:8" ht="26.25" customHeight="1" x14ac:dyDescent="0.2">
      <c r="A30" s="79"/>
      <c r="B30" s="79"/>
      <c r="C30" s="69"/>
      <c r="D30" s="67" t="s">
        <v>52</v>
      </c>
      <c r="E30" s="68"/>
      <c r="F30" s="10">
        <v>5</v>
      </c>
      <c r="G30" s="99" t="str">
        <f>IF(ISNA(HLOOKUP(F30,'TIL grading rubric'!D1:I19,16)),"",HLOOKUP(F30,'TIL grading rubric'!D1:I19,16))</f>
        <v>Sloppy structured paper form</v>
      </c>
      <c r="H30" s="32"/>
    </row>
    <row r="31" spans="1:8" ht="24.75" customHeight="1" x14ac:dyDescent="0.2">
      <c r="A31" s="79"/>
      <c r="B31" s="79"/>
      <c r="C31" s="69"/>
      <c r="D31" s="35"/>
      <c r="E31" s="36"/>
      <c r="F31" s="13">
        <f>IF(OR(F27=0,F28=0,F29=0,F30=0),"",AVERAGE(F27:F30))</f>
        <v>5</v>
      </c>
      <c r="G31" s="101" t="s">
        <v>14</v>
      </c>
      <c r="H31" s="103"/>
    </row>
    <row r="32" spans="1:8" ht="15" customHeight="1" x14ac:dyDescent="0.2">
      <c r="A32" s="78" t="s">
        <v>159</v>
      </c>
      <c r="B32" s="79"/>
      <c r="C32" s="69">
        <v>0.1</v>
      </c>
      <c r="D32" s="92" t="s">
        <v>53</v>
      </c>
      <c r="E32" s="93"/>
      <c r="F32" s="9">
        <v>5</v>
      </c>
      <c r="G32" s="99" t="str">
        <f>IF(ISNA(HLOOKUP(F32,'TIL grading rubric'!D1:I19,17)),"",HLOOKUP(F32,'TIL grading rubric'!D1:I19,17))</f>
        <v>Bad speaker</v>
      </c>
      <c r="H32" s="32"/>
    </row>
    <row r="33" spans="1:8" ht="42" customHeight="1" x14ac:dyDescent="0.2">
      <c r="A33" s="79"/>
      <c r="B33" s="79"/>
      <c r="C33" s="69"/>
      <c r="D33" s="90" t="s">
        <v>54</v>
      </c>
      <c r="E33" s="91"/>
      <c r="F33" s="10">
        <v>5</v>
      </c>
      <c r="G33" s="99" t="str">
        <f>IF(ISNA(HLOOKUP(F33,'TIL grading rubric'!D1:I19,18)),"",HLOOKUP(F33,'TIL grading rubric'!D1:I19,18))</f>
        <v>Presentation makes the subject just clear, using bad presentation material</v>
      </c>
      <c r="H33" s="32"/>
    </row>
    <row r="34" spans="1:8" ht="32.25" customHeight="1" x14ac:dyDescent="0.2">
      <c r="A34" s="79"/>
      <c r="B34" s="79"/>
      <c r="C34" s="69"/>
      <c r="D34" s="65" t="s">
        <v>55</v>
      </c>
      <c r="E34" s="66"/>
      <c r="F34" s="11">
        <v>5</v>
      </c>
      <c r="G34" s="100" t="str">
        <f>IF(ISNA(HLOOKUP(F34,'TIL grading rubric'!D1:I19,19)),"",HLOOKUP(F34,'TIL grading rubric'!D1:I19,19))</f>
        <v xml:space="preserve">Cannot answer most basic questions </v>
      </c>
      <c r="H34" s="33"/>
    </row>
    <row r="35" spans="1:8" x14ac:dyDescent="0.2">
      <c r="A35" s="79"/>
      <c r="B35" s="79"/>
      <c r="C35" s="69"/>
      <c r="D35" s="35"/>
      <c r="E35" s="36"/>
      <c r="F35" s="13">
        <f>IF(OR(F32=0,F33=0,F34=0),"",AVERAGE(F32:F34))</f>
        <v>5</v>
      </c>
      <c r="G35" s="101" t="s">
        <v>15</v>
      </c>
      <c r="H35" s="121"/>
    </row>
    <row r="36" spans="1:8" x14ac:dyDescent="0.2">
      <c r="F36" s="30">
        <f>IFERROR(((F20*0.6)+(F26*0.15)+(F31*0.15)+(F35*0.1)),"")</f>
        <v>5</v>
      </c>
      <c r="G36" s="110"/>
    </row>
    <row r="37" spans="1:8" x14ac:dyDescent="0.2">
      <c r="A37" s="60" t="s">
        <v>142</v>
      </c>
      <c r="B37" s="8"/>
      <c r="C37" s="7"/>
      <c r="D37" s="7"/>
      <c r="E37" s="8"/>
      <c r="F37" s="8"/>
      <c r="G37" s="111"/>
      <c r="H37" s="112"/>
    </row>
    <row r="38" spans="1:8" ht="21" customHeight="1" x14ac:dyDescent="0.2">
      <c r="A38" s="132"/>
      <c r="B38" s="133"/>
      <c r="C38" s="133"/>
      <c r="D38" s="133"/>
      <c r="E38" s="133"/>
      <c r="F38" s="133"/>
      <c r="G38" s="133"/>
      <c r="H38" s="134"/>
    </row>
    <row r="39" spans="1:8" ht="24.6" customHeight="1" x14ac:dyDescent="0.2">
      <c r="A39" s="135"/>
      <c r="B39" s="136"/>
      <c r="C39" s="136"/>
      <c r="D39" s="136"/>
      <c r="E39" s="136"/>
      <c r="F39" s="136"/>
      <c r="G39" s="136"/>
      <c r="H39" s="137"/>
    </row>
    <row r="40" spans="1:8" ht="34.5" customHeight="1" x14ac:dyDescent="0.2">
      <c r="A40" s="138"/>
      <c r="B40" s="139"/>
      <c r="C40" s="139"/>
      <c r="D40" s="139"/>
      <c r="E40" s="139"/>
      <c r="F40" s="139"/>
      <c r="G40" s="139"/>
      <c r="H40" s="140"/>
    </row>
    <row r="42" spans="1:8" ht="22.5" x14ac:dyDescent="0.2">
      <c r="A42" s="6" t="s">
        <v>141</v>
      </c>
      <c r="B42" s="8"/>
      <c r="C42" s="7"/>
      <c r="D42" s="59"/>
      <c r="F42" s="53">
        <f>IFERROR(MROUND(F36, 0.5),"")</f>
        <v>5</v>
      </c>
      <c r="G42" s="122" t="s">
        <v>177</v>
      </c>
      <c r="H42" s="112"/>
    </row>
    <row r="43" spans="1:8" ht="21.75" customHeight="1" x14ac:dyDescent="0.2">
      <c r="A43" s="123" t="s">
        <v>178</v>
      </c>
      <c r="B43" s="124"/>
      <c r="C43" s="124"/>
      <c r="D43" s="125"/>
      <c r="G43" s="15"/>
    </row>
    <row r="44" spans="1:8" ht="15.75" customHeight="1" x14ac:dyDescent="0.2">
      <c r="A44" s="126"/>
      <c r="B44" s="127"/>
      <c r="C44" s="127"/>
      <c r="D44" s="128"/>
      <c r="E44" s="28"/>
      <c r="F44" s="28"/>
      <c r="G44" s="29"/>
    </row>
    <row r="45" spans="1:8" ht="15.75" customHeight="1" x14ac:dyDescent="0.2">
      <c r="A45" s="129"/>
      <c r="B45" s="130"/>
      <c r="C45" s="130"/>
      <c r="D45" s="131"/>
      <c r="G45" s="15"/>
    </row>
    <row r="46" spans="1:8" ht="12.75" customHeight="1" x14ac:dyDescent="0.2">
      <c r="A46" s="81"/>
      <c r="B46" s="81"/>
      <c r="C46" s="81"/>
      <c r="D46" s="81"/>
    </row>
  </sheetData>
  <dataConsolidate/>
  <mergeCells count="40">
    <mergeCell ref="A38:H40"/>
    <mergeCell ref="B5:D5"/>
    <mergeCell ref="B6:D6"/>
    <mergeCell ref="B7:D7"/>
    <mergeCell ref="E1:F1"/>
    <mergeCell ref="A11:H11"/>
    <mergeCell ref="A43:D45"/>
    <mergeCell ref="A46:D46"/>
    <mergeCell ref="A27:B31"/>
    <mergeCell ref="A21:B26"/>
    <mergeCell ref="D27:E27"/>
    <mergeCell ref="D25:E25"/>
    <mergeCell ref="D24:E24"/>
    <mergeCell ref="D23:E23"/>
    <mergeCell ref="D22:E22"/>
    <mergeCell ref="D21:E21"/>
    <mergeCell ref="A32:B35"/>
    <mergeCell ref="C21:C26"/>
    <mergeCell ref="C32:C35"/>
    <mergeCell ref="D33:E33"/>
    <mergeCell ref="D32:E32"/>
    <mergeCell ref="B8:C8"/>
    <mergeCell ref="A14:B20"/>
    <mergeCell ref="A13:B13"/>
    <mergeCell ref="C14:C20"/>
    <mergeCell ref="E5:F5"/>
    <mergeCell ref="F9:G9"/>
    <mergeCell ref="D34:E34"/>
    <mergeCell ref="D30:E30"/>
    <mergeCell ref="C27:C31"/>
    <mergeCell ref="D14:E14"/>
    <mergeCell ref="D18:E18"/>
    <mergeCell ref="D19:E19"/>
    <mergeCell ref="D17:E17"/>
    <mergeCell ref="D16:E16"/>
    <mergeCell ref="D15:E15"/>
    <mergeCell ref="A9:E9"/>
    <mergeCell ref="D13:E13"/>
    <mergeCell ref="D29:E29"/>
    <mergeCell ref="D28:E28"/>
  </mergeCells>
  <conditionalFormatting sqref="B8:C8 B5:B7">
    <cfRule type="expression" dxfId="4" priority="10">
      <formula>B5=""</formula>
    </cfRule>
  </conditionalFormatting>
  <conditionalFormatting sqref="F14:F19">
    <cfRule type="expression" dxfId="3" priority="11">
      <formula>F14=""</formula>
    </cfRule>
  </conditionalFormatting>
  <conditionalFormatting sqref="F21:F25">
    <cfRule type="expression" dxfId="2" priority="29">
      <formula>F21=""</formula>
    </cfRule>
  </conditionalFormatting>
  <conditionalFormatting sqref="F27:F30">
    <cfRule type="expression" dxfId="1" priority="23">
      <formula>F27=""</formula>
    </cfRule>
  </conditionalFormatting>
  <conditionalFormatting sqref="F32:F34">
    <cfRule type="expression" dxfId="0" priority="27">
      <formula>F32=""</formula>
    </cfRule>
  </conditionalFormatting>
  <dataValidations count="3">
    <dataValidation type="date" allowBlank="1" showInputMessage="1" showErrorMessage="1" error="Only a date is allowed" sqref="B7" xr:uid="{00000000-0002-0000-0000-000000000000}">
      <formula1>245</formula1>
      <formula2>55153</formula2>
    </dataValidation>
    <dataValidation type="whole" allowBlank="1" showInputMessage="1" showErrorMessage="1" error="A student number is 7 digits long" sqref="B6" xr:uid="{00000000-0002-0000-0000-000001000000}">
      <formula1>1000000</formula1>
      <formula2>9999999</formula2>
    </dataValidation>
    <dataValidation type="whole" allowBlank="1" showInputMessage="1" showErrorMessage="1" error="Only 5 or higher is permitted to enter." sqref="F32:F34 F14:F19 F21:F25 F27:F30" xr:uid="{00000000-0002-0000-0000-000002000000}">
      <formula1>5</formula1>
      <formula2>10</formula2>
    </dataValidation>
  </dataValidations>
  <pageMargins left="0.25" right="0.25" top="0.75" bottom="0.75" header="0.3" footer="0.3"/>
  <pageSetup paperSize="8" scale="98" orientation="portrait" r:id="rId1"/>
  <colBreaks count="1" manualBreakCount="1">
    <brk id="7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'TIL grading rubric'!$D$24:$D$26</xm:f>
          </x14:formula1>
          <xm:sqref>D8</xm:sqref>
        </x14:dataValidation>
        <x14:dataValidation type="list" allowBlank="1" showInputMessage="1" showErrorMessage="1" xr:uid="{00000000-0002-0000-0000-000004000000}">
          <x14:formula1>
            <xm:f>'TIL grading rubric'!$D$24:$D$27</xm:f>
          </x14:formula1>
          <xm:sqref>B8:C8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Q36"/>
  <sheetViews>
    <sheetView view="pageBreakPreview" zoomScaleNormal="100" zoomScaleSheetLayoutView="100" workbookViewId="0">
      <selection activeCell="C16" sqref="C16"/>
    </sheetView>
  </sheetViews>
  <sheetFormatPr defaultRowHeight="15" x14ac:dyDescent="0.25"/>
  <cols>
    <col min="1" max="1" width="24.140625" customWidth="1"/>
    <col min="2" max="2" width="26.28515625" customWidth="1"/>
    <col min="3" max="9" width="25.7109375" customWidth="1"/>
  </cols>
  <sheetData>
    <row r="1" spans="1:17" ht="23.25" thickBot="1" x14ac:dyDescent="0.3">
      <c r="A1" s="1"/>
      <c r="B1" s="1"/>
      <c r="C1" s="1" t="s">
        <v>138</v>
      </c>
      <c r="D1" s="1">
        <v>5</v>
      </c>
      <c r="E1" s="2">
        <v>6</v>
      </c>
      <c r="F1" s="2">
        <v>7</v>
      </c>
      <c r="G1" s="2">
        <v>8</v>
      </c>
      <c r="H1" s="2">
        <v>9</v>
      </c>
      <c r="I1" s="3">
        <v>10</v>
      </c>
      <c r="J1" s="4">
        <v>1</v>
      </c>
      <c r="K1" s="5">
        <v>2</v>
      </c>
      <c r="L1" s="5">
        <v>3</v>
      </c>
      <c r="M1" s="5">
        <v>4</v>
      </c>
      <c r="N1" s="5">
        <v>5</v>
      </c>
      <c r="O1" s="5">
        <v>6</v>
      </c>
      <c r="Q1">
        <v>3</v>
      </c>
    </row>
    <row r="2" spans="1:17" ht="42" x14ac:dyDescent="0.25">
      <c r="A2" s="97" t="s">
        <v>39</v>
      </c>
      <c r="B2" s="38" t="s">
        <v>42</v>
      </c>
      <c r="C2" s="47" t="s">
        <v>160</v>
      </c>
      <c r="D2" s="38" t="s">
        <v>56</v>
      </c>
      <c r="E2" s="38" t="s">
        <v>57</v>
      </c>
      <c r="F2" s="38" t="s">
        <v>58</v>
      </c>
      <c r="G2" s="38" t="s">
        <v>153</v>
      </c>
      <c r="H2" s="38" t="s">
        <v>154</v>
      </c>
      <c r="I2" s="39" t="s">
        <v>155</v>
      </c>
      <c r="J2">
        <v>5</v>
      </c>
      <c r="K2">
        <v>6</v>
      </c>
      <c r="L2">
        <v>7</v>
      </c>
      <c r="M2">
        <v>8</v>
      </c>
      <c r="N2">
        <v>9</v>
      </c>
      <c r="O2">
        <v>10</v>
      </c>
      <c r="Q2">
        <v>3</v>
      </c>
    </row>
    <row r="3" spans="1:17" ht="73.5" x14ac:dyDescent="0.25">
      <c r="A3" s="95"/>
      <c r="B3" s="40" t="s">
        <v>149</v>
      </c>
      <c r="C3" s="48" t="s">
        <v>161</v>
      </c>
      <c r="D3" s="40" t="s">
        <v>59</v>
      </c>
      <c r="E3" s="40" t="s">
        <v>60</v>
      </c>
      <c r="F3" s="40" t="s">
        <v>61</v>
      </c>
      <c r="G3" s="40" t="s">
        <v>62</v>
      </c>
      <c r="H3" s="40" t="s">
        <v>63</v>
      </c>
      <c r="I3" s="41" t="s">
        <v>64</v>
      </c>
    </row>
    <row r="4" spans="1:17" ht="52.5" x14ac:dyDescent="0.25">
      <c r="A4" s="95"/>
      <c r="B4" s="40" t="s">
        <v>43</v>
      </c>
      <c r="C4" s="48" t="s">
        <v>162</v>
      </c>
      <c r="D4" s="40" t="s">
        <v>150</v>
      </c>
      <c r="E4" s="40" t="s">
        <v>65</v>
      </c>
      <c r="F4" s="40" t="s">
        <v>66</v>
      </c>
      <c r="G4" s="40" t="s">
        <v>67</v>
      </c>
      <c r="H4" s="40" t="s">
        <v>68</v>
      </c>
      <c r="I4" s="41" t="s">
        <v>69</v>
      </c>
      <c r="K4">
        <v>5</v>
      </c>
      <c r="L4">
        <v>1</v>
      </c>
    </row>
    <row r="5" spans="1:17" ht="52.5" x14ac:dyDescent="0.25">
      <c r="A5" s="95"/>
      <c r="B5" s="40" t="s">
        <v>44</v>
      </c>
      <c r="C5" s="48" t="s">
        <v>163</v>
      </c>
      <c r="D5" s="40" t="s">
        <v>70</v>
      </c>
      <c r="E5" s="40" t="s">
        <v>71</v>
      </c>
      <c r="F5" s="40" t="s">
        <v>72</v>
      </c>
      <c r="G5" s="40" t="s">
        <v>73</v>
      </c>
      <c r="H5" s="40" t="s">
        <v>74</v>
      </c>
      <c r="I5" s="41" t="s">
        <v>75</v>
      </c>
      <c r="K5">
        <v>6</v>
      </c>
      <c r="L5">
        <v>2</v>
      </c>
    </row>
    <row r="6" spans="1:17" ht="42" x14ac:dyDescent="0.25">
      <c r="A6" s="95"/>
      <c r="B6" s="40" t="s">
        <v>45</v>
      </c>
      <c r="C6" s="48" t="s">
        <v>164</v>
      </c>
      <c r="D6" s="40" t="s">
        <v>76</v>
      </c>
      <c r="E6" s="40" t="s">
        <v>16</v>
      </c>
      <c r="F6" s="40" t="s">
        <v>18</v>
      </c>
      <c r="G6" s="40" t="s">
        <v>20</v>
      </c>
      <c r="H6" s="40" t="s">
        <v>22</v>
      </c>
      <c r="I6" s="41" t="s">
        <v>24</v>
      </c>
      <c r="K6">
        <v>7</v>
      </c>
      <c r="L6">
        <v>3</v>
      </c>
    </row>
    <row r="7" spans="1:17" ht="32.25" thickBot="1" x14ac:dyDescent="0.3">
      <c r="A7" s="96"/>
      <c r="B7" s="42" t="s">
        <v>46</v>
      </c>
      <c r="C7" s="49" t="s">
        <v>165</v>
      </c>
      <c r="D7" s="42" t="s">
        <v>5</v>
      </c>
      <c r="E7" s="42" t="s">
        <v>17</v>
      </c>
      <c r="F7" s="42" t="s">
        <v>19</v>
      </c>
      <c r="G7" s="42" t="s">
        <v>21</v>
      </c>
      <c r="H7" s="42" t="s">
        <v>23</v>
      </c>
      <c r="I7" s="43" t="s">
        <v>25</v>
      </c>
      <c r="K7">
        <v>8</v>
      </c>
      <c r="L7">
        <v>4</v>
      </c>
    </row>
    <row r="8" spans="1:17" ht="42" customHeight="1" x14ac:dyDescent="0.25">
      <c r="A8" s="94" t="s">
        <v>40</v>
      </c>
      <c r="B8" s="38" t="s">
        <v>0</v>
      </c>
      <c r="C8" s="47" t="s">
        <v>166</v>
      </c>
      <c r="D8" s="38" t="s">
        <v>77</v>
      </c>
      <c r="E8" s="38" t="s">
        <v>26</v>
      </c>
      <c r="F8" s="38" t="s">
        <v>27</v>
      </c>
      <c r="G8" s="38" t="s">
        <v>78</v>
      </c>
      <c r="H8" s="38" t="s">
        <v>79</v>
      </c>
      <c r="I8" s="39" t="s">
        <v>80</v>
      </c>
      <c r="K8">
        <v>9</v>
      </c>
      <c r="L8">
        <v>5</v>
      </c>
    </row>
    <row r="9" spans="1:17" ht="52.5" x14ac:dyDescent="0.25">
      <c r="A9" s="95"/>
      <c r="B9" s="40" t="s">
        <v>143</v>
      </c>
      <c r="C9" s="48" t="s">
        <v>167</v>
      </c>
      <c r="D9" s="40" t="s">
        <v>81</v>
      </c>
      <c r="E9" s="40" t="s">
        <v>82</v>
      </c>
      <c r="F9" s="40" t="s">
        <v>83</v>
      </c>
      <c r="G9" s="40" t="s">
        <v>84</v>
      </c>
      <c r="H9" s="40" t="s">
        <v>85</v>
      </c>
      <c r="I9" s="41" t="s">
        <v>86</v>
      </c>
      <c r="K9">
        <v>10</v>
      </c>
      <c r="L9">
        <v>6</v>
      </c>
    </row>
    <row r="10" spans="1:17" ht="31.5" x14ac:dyDescent="0.25">
      <c r="A10" s="95"/>
      <c r="B10" s="40" t="s">
        <v>47</v>
      </c>
      <c r="C10" s="48" t="s">
        <v>139</v>
      </c>
      <c r="D10" s="40" t="s">
        <v>1</v>
      </c>
      <c r="E10" s="40" t="s">
        <v>87</v>
      </c>
      <c r="F10" s="40" t="s">
        <v>88</v>
      </c>
      <c r="G10" s="40" t="s">
        <v>28</v>
      </c>
      <c r="H10" s="40" t="s">
        <v>29</v>
      </c>
      <c r="I10" s="41" t="s">
        <v>89</v>
      </c>
    </row>
    <row r="11" spans="1:17" ht="31.5" x14ac:dyDescent="0.25">
      <c r="A11" s="95"/>
      <c r="B11" s="40" t="s">
        <v>144</v>
      </c>
      <c r="C11" s="48" t="s">
        <v>168</v>
      </c>
      <c r="D11" s="40" t="s">
        <v>90</v>
      </c>
      <c r="E11" s="40" t="s">
        <v>91</v>
      </c>
      <c r="F11" s="40" t="s">
        <v>92</v>
      </c>
      <c r="G11" s="40" t="s">
        <v>93</v>
      </c>
      <c r="H11" s="40" t="s">
        <v>94</v>
      </c>
      <c r="I11" s="41" t="s">
        <v>95</v>
      </c>
    </row>
    <row r="12" spans="1:17" ht="32.25" customHeight="1" thickBot="1" x14ac:dyDescent="0.3">
      <c r="A12" s="96"/>
      <c r="B12" s="42" t="s">
        <v>48</v>
      </c>
      <c r="C12" s="42" t="s">
        <v>169</v>
      </c>
      <c r="D12" s="42" t="s">
        <v>151</v>
      </c>
      <c r="E12" s="42" t="s">
        <v>96</v>
      </c>
      <c r="F12" s="42" t="s">
        <v>97</v>
      </c>
      <c r="G12" s="42" t="s">
        <v>152</v>
      </c>
      <c r="H12" s="42" t="s">
        <v>98</v>
      </c>
      <c r="I12" s="43" t="s">
        <v>156</v>
      </c>
    </row>
    <row r="13" spans="1:17" ht="42" x14ac:dyDescent="0.25">
      <c r="A13" s="94" t="s">
        <v>148</v>
      </c>
      <c r="B13" s="38" t="s">
        <v>49</v>
      </c>
      <c r="C13" s="47" t="s">
        <v>170</v>
      </c>
      <c r="D13" s="38" t="s">
        <v>99</v>
      </c>
      <c r="E13" s="38" t="s">
        <v>100</v>
      </c>
      <c r="F13" s="38" t="s">
        <v>101</v>
      </c>
      <c r="G13" s="44" t="s">
        <v>102</v>
      </c>
      <c r="H13" s="38" t="s">
        <v>103</v>
      </c>
      <c r="I13" s="39" t="s">
        <v>158</v>
      </c>
    </row>
    <row r="14" spans="1:17" ht="30" customHeight="1" x14ac:dyDescent="0.25">
      <c r="A14" s="95"/>
      <c r="B14" s="40" t="s">
        <v>50</v>
      </c>
      <c r="C14" s="48" t="s">
        <v>171</v>
      </c>
      <c r="D14" s="40" t="s">
        <v>104</v>
      </c>
      <c r="E14" s="40" t="s">
        <v>30</v>
      </c>
      <c r="F14" s="40" t="s">
        <v>105</v>
      </c>
      <c r="G14" s="45" t="s">
        <v>31</v>
      </c>
      <c r="H14" s="40" t="s">
        <v>106</v>
      </c>
      <c r="I14" s="41" t="s">
        <v>107</v>
      </c>
    </row>
    <row r="15" spans="1:17" ht="42" x14ac:dyDescent="0.25">
      <c r="A15" s="95"/>
      <c r="B15" s="40" t="s">
        <v>51</v>
      </c>
      <c r="C15" s="48" t="s">
        <v>172</v>
      </c>
      <c r="D15" s="40" t="s">
        <v>108</v>
      </c>
      <c r="E15" s="40" t="s">
        <v>109</v>
      </c>
      <c r="F15" s="40" t="s">
        <v>110</v>
      </c>
      <c r="G15" s="45" t="s">
        <v>111</v>
      </c>
      <c r="H15" s="40" t="s">
        <v>112</v>
      </c>
      <c r="I15" s="41" t="s">
        <v>157</v>
      </c>
    </row>
    <row r="16" spans="1:17" ht="21.75" thickBot="1" x14ac:dyDescent="0.3">
      <c r="A16" s="96"/>
      <c r="B16" s="42" t="s">
        <v>52</v>
      </c>
      <c r="C16" s="49" t="s">
        <v>140</v>
      </c>
      <c r="D16" s="42" t="s">
        <v>113</v>
      </c>
      <c r="E16" s="42" t="s">
        <v>114</v>
      </c>
      <c r="F16" s="42" t="s">
        <v>115</v>
      </c>
      <c r="G16" s="46" t="s">
        <v>116</v>
      </c>
      <c r="H16" s="42" t="s">
        <v>117</v>
      </c>
      <c r="I16" s="43" t="s">
        <v>118</v>
      </c>
    </row>
    <row r="17" spans="1:9" ht="52.5" customHeight="1" x14ac:dyDescent="0.25">
      <c r="A17" s="94" t="s">
        <v>41</v>
      </c>
      <c r="B17" s="38" t="s">
        <v>53</v>
      </c>
      <c r="C17" s="47" t="s">
        <v>119</v>
      </c>
      <c r="D17" s="38" t="s">
        <v>120</v>
      </c>
      <c r="E17" s="38" t="s">
        <v>121</v>
      </c>
      <c r="F17" s="38" t="s">
        <v>122</v>
      </c>
      <c r="G17" s="38" t="s">
        <v>123</v>
      </c>
      <c r="H17" s="38" t="s">
        <v>124</v>
      </c>
      <c r="I17" s="39" t="s">
        <v>125</v>
      </c>
    </row>
    <row r="18" spans="1:9" ht="42" customHeight="1" x14ac:dyDescent="0.25">
      <c r="A18" s="95"/>
      <c r="B18" s="40" t="s">
        <v>54</v>
      </c>
      <c r="C18" s="48" t="s">
        <v>173</v>
      </c>
      <c r="D18" s="40" t="s">
        <v>126</v>
      </c>
      <c r="E18" s="40" t="s">
        <v>127</v>
      </c>
      <c r="F18" s="40" t="s">
        <v>128</v>
      </c>
      <c r="G18" s="40" t="s">
        <v>129</v>
      </c>
      <c r="H18" s="40" t="s">
        <v>130</v>
      </c>
      <c r="I18" s="41" t="s">
        <v>131</v>
      </c>
    </row>
    <row r="19" spans="1:9" ht="32.25" thickBot="1" x14ac:dyDescent="0.3">
      <c r="A19" s="96"/>
      <c r="B19" s="42" t="s">
        <v>55</v>
      </c>
      <c r="C19" s="49" t="s">
        <v>174</v>
      </c>
      <c r="D19" s="42" t="s">
        <v>132</v>
      </c>
      <c r="E19" s="42" t="s">
        <v>133</v>
      </c>
      <c r="F19" s="42" t="s">
        <v>134</v>
      </c>
      <c r="G19" s="42" t="s">
        <v>135</v>
      </c>
      <c r="H19" s="42" t="s">
        <v>136</v>
      </c>
      <c r="I19" s="43" t="s">
        <v>137</v>
      </c>
    </row>
    <row r="24" spans="1:9" x14ac:dyDescent="0.25">
      <c r="D24" t="s">
        <v>33</v>
      </c>
      <c r="E24" t="s">
        <v>34</v>
      </c>
    </row>
    <row r="25" spans="1:9" x14ac:dyDescent="0.25">
      <c r="E25" s="12" t="s">
        <v>35</v>
      </c>
    </row>
    <row r="26" spans="1:9" x14ac:dyDescent="0.25">
      <c r="E26" s="12" t="s">
        <v>36</v>
      </c>
    </row>
    <row r="27" spans="1:9" x14ac:dyDescent="0.25">
      <c r="E27" s="12" t="s">
        <v>37</v>
      </c>
    </row>
    <row r="28" spans="1:9" x14ac:dyDescent="0.25">
      <c r="E28" s="12" t="s">
        <v>38</v>
      </c>
    </row>
    <row r="29" spans="1:9" x14ac:dyDescent="0.25">
      <c r="E29" s="12"/>
    </row>
    <row r="30" spans="1:9" x14ac:dyDescent="0.25">
      <c r="E30" s="12"/>
    </row>
    <row r="31" spans="1:9" x14ac:dyDescent="0.25">
      <c r="E31" s="12"/>
    </row>
    <row r="32" spans="1:9" x14ac:dyDescent="0.25">
      <c r="E32" s="12"/>
    </row>
    <row r="33" spans="5:5" x14ac:dyDescent="0.25">
      <c r="E33" s="12"/>
    </row>
    <row r="34" spans="5:5" x14ac:dyDescent="0.25">
      <c r="E34" s="12"/>
    </row>
    <row r="35" spans="5:5" x14ac:dyDescent="0.25">
      <c r="E35" s="12"/>
    </row>
    <row r="36" spans="5:5" x14ac:dyDescent="0.25">
      <c r="E36" s="12"/>
    </row>
  </sheetData>
  <mergeCells count="4">
    <mergeCell ref="A2:A7"/>
    <mergeCell ref="A8:A12"/>
    <mergeCell ref="A13:A16"/>
    <mergeCell ref="A17:A19"/>
  </mergeCells>
  <pageMargins left="0.7" right="0.7" top="0.75" bottom="0.75" header="0.3" footer="0.3"/>
  <pageSetup paperSize="8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Evaluation form</vt:lpstr>
      <vt:lpstr>TIL grading rubric</vt:lpstr>
      <vt:lpstr>'Evaluation form'!Print_Area</vt:lpstr>
      <vt:lpstr>'TIL grading rubric'!Print_Area</vt:lpstr>
    </vt:vector>
  </TitlesOfParts>
  <Company>TU Delft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 Poleij</dc:creator>
  <cp:lastModifiedBy>Lotte Bontje</cp:lastModifiedBy>
  <cp:lastPrinted>2024-04-08T08:58:26Z</cp:lastPrinted>
  <dcterms:created xsi:type="dcterms:W3CDTF">2012-12-04T15:10:52Z</dcterms:created>
  <dcterms:modified xsi:type="dcterms:W3CDTF">2024-04-08T09:57:10Z</dcterms:modified>
</cp:coreProperties>
</file>